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60" yWindow="65521" windowWidth="8055" windowHeight="8970" tabRatio="638" activeTab="3"/>
  </bookViews>
  <sheets>
    <sheet name="(1)Q1-IS" sheetId="1" r:id="rId1"/>
    <sheet name="(2)Q1-BS" sheetId="2" r:id="rId2"/>
    <sheet name="Q1-Equity" sheetId="3" r:id="rId3"/>
    <sheet name="Q1-Cashflow" sheetId="4" r:id="rId4"/>
  </sheets>
  <definedNames>
    <definedName name="_xlnm.Print_Area" localSheetId="0">'(1)Q1-IS'!$A$1:$K$45</definedName>
    <definedName name="_xlnm.Print_Area" localSheetId="1">'(2)Q1-BS'!$A$1:$F$58</definedName>
    <definedName name="_xlnm.Print_Area" localSheetId="3">'Q1-Cashflow'!$A$1:$F$76</definedName>
    <definedName name="_xlnm.Print_Area" localSheetId="2">'Q1-Equity'!$A$1:$I$34</definedName>
  </definedNames>
  <calcPr fullCalcOnLoad="1"/>
</workbook>
</file>

<file path=xl/sharedStrings.xml><?xml version="1.0" encoding="utf-8"?>
<sst xmlns="http://schemas.openxmlformats.org/spreadsheetml/2006/main" count="162" uniqueCount="130">
  <si>
    <t>SILVER RIDGE HOLDINGS BHD. (667785-W)</t>
  </si>
  <si>
    <t>Work In Progress &amp; Inventories</t>
  </si>
  <si>
    <t>Cash and Cash Equivalents Comprises:</t>
  </si>
  <si>
    <t>Deposits With Licensed Banks</t>
  </si>
  <si>
    <t>Bank Overdraft</t>
  </si>
  <si>
    <t>Cash In Hand and At Banks</t>
  </si>
  <si>
    <t>Hire-purchase payables -  more than  12 months</t>
  </si>
  <si>
    <t>CURRENT QUARTER ENDED</t>
  </si>
  <si>
    <t>Operating Expenses</t>
  </si>
  <si>
    <t>Receivables</t>
  </si>
  <si>
    <t>Dividend per share (sen)</t>
  </si>
  <si>
    <t>Net assets per share (RM)</t>
  </si>
  <si>
    <t>Hire purchase - within 12 months</t>
  </si>
  <si>
    <t>Tax liabilities</t>
  </si>
  <si>
    <t>Payables</t>
  </si>
  <si>
    <t>Net Cash Used In Investing Activities</t>
  </si>
  <si>
    <t>CASH AND CASH EQUIVALENTS AS AT BEGINNING OF YEAR</t>
  </si>
  <si>
    <t>Repayment of bank borrowings</t>
  </si>
  <si>
    <t>Cash Flow From Financing Activities</t>
  </si>
  <si>
    <t>Tax Recoverable</t>
  </si>
  <si>
    <t>Note :</t>
  </si>
  <si>
    <t>Unaudited</t>
  </si>
  <si>
    <t>Audited</t>
  </si>
  <si>
    <t>Share Premium</t>
  </si>
  <si>
    <t>Investment In Associates</t>
  </si>
  <si>
    <t xml:space="preserve">Share </t>
  </si>
  <si>
    <t>Premium</t>
  </si>
  <si>
    <t>Net Cash Generated From Financing Activity</t>
  </si>
  <si>
    <t>Net Assets / (Liabilities)</t>
  </si>
  <si>
    <t>Intangible Assets</t>
  </si>
  <si>
    <t xml:space="preserve">Other Investment </t>
  </si>
  <si>
    <t>Amortisation Intangible Assets</t>
  </si>
  <si>
    <t>Interest Income</t>
  </si>
  <si>
    <t>Interest received</t>
  </si>
  <si>
    <t>Prepayment of hire purchase obligation &amp; lease financing</t>
  </si>
  <si>
    <t>Investment In Subsidiaries / Associates</t>
  </si>
  <si>
    <t>Cash Generated From / (Used In) Operations</t>
  </si>
  <si>
    <t>Net Cash Used In Operating Activities</t>
  </si>
  <si>
    <t>NET INCREASE / (DECREASE) IN CASH AND CASH EQUIVALENTS</t>
  </si>
  <si>
    <t>(Audited)</t>
  </si>
  <si>
    <t>.</t>
  </si>
  <si>
    <t>(Incorporated in Malaysia)</t>
  </si>
  <si>
    <t>CONDENSED CONSOLIDATED INCOME STATEMENT</t>
  </si>
  <si>
    <t>(The figures have not being audited)</t>
  </si>
  <si>
    <t>CUMULATIVE PERIOD ENDED</t>
  </si>
  <si>
    <t xml:space="preserve"> RM'000</t>
  </si>
  <si>
    <t>RM'000</t>
  </si>
  <si>
    <t>Revenue</t>
  </si>
  <si>
    <t>NA</t>
  </si>
  <si>
    <t>Finance costs</t>
  </si>
  <si>
    <t>Income tax expense</t>
  </si>
  <si>
    <t xml:space="preserve"> - Basic (sen)</t>
  </si>
  <si>
    <t xml:space="preserve"> - Diluted (sen)</t>
  </si>
  <si>
    <t>Note:</t>
  </si>
  <si>
    <t>CONDENSED CONSOLIDATED BALANCE SHEET</t>
  </si>
  <si>
    <t>(Unaudited)</t>
  </si>
  <si>
    <t>Assets</t>
  </si>
  <si>
    <t>Property, plant and equipment</t>
  </si>
  <si>
    <t>Current Assets</t>
  </si>
  <si>
    <t>Trade receivables</t>
  </si>
  <si>
    <t>Cash and bank balance</t>
  </si>
  <si>
    <t>Current Liabilities</t>
  </si>
  <si>
    <t>Trade payables</t>
  </si>
  <si>
    <t>Other payables and accrued expenses</t>
  </si>
  <si>
    <t>Bank borrowings</t>
  </si>
  <si>
    <t xml:space="preserve"> </t>
  </si>
  <si>
    <t>Deferred tax liabilities</t>
  </si>
  <si>
    <t>Represented by:</t>
  </si>
  <si>
    <t>Issued capital</t>
  </si>
  <si>
    <t>Shareholders' Equity</t>
  </si>
  <si>
    <t>CONDENSED CONSOLIDATED STATEMENT OF CHANGES IN EQUITY</t>
  </si>
  <si>
    <t xml:space="preserve">Issued </t>
  </si>
  <si>
    <t>Unappropriated</t>
  </si>
  <si>
    <t>Total</t>
  </si>
  <si>
    <t>Capital</t>
  </si>
  <si>
    <t>Profit</t>
  </si>
  <si>
    <t>(RM'000)</t>
  </si>
  <si>
    <t>(The accompanying notes form an integral part of, and should be read in conjunction with this interim financial report)</t>
  </si>
  <si>
    <t>CONDENSED CONSOLIDATED CASH FLOW STATEMENT</t>
  </si>
  <si>
    <t>Cash Flows From Operating Activities</t>
  </si>
  <si>
    <t>Adjustment for :-</t>
  </si>
  <si>
    <t>Depreciation and amortisation of property, plant and equipment</t>
  </si>
  <si>
    <t>(Increase)/Decrease in:</t>
  </si>
  <si>
    <t>Increase/(Decrease) in:</t>
  </si>
  <si>
    <t>Interest paid</t>
  </si>
  <si>
    <t>Income tax paid</t>
  </si>
  <si>
    <t>Cash Flows From Investing Activities</t>
  </si>
  <si>
    <t>Other operating Income</t>
  </si>
  <si>
    <t>Other receivables and prepayments</t>
  </si>
  <si>
    <t>Net Current Assets/(Liabilities)</t>
  </si>
  <si>
    <t>Unappropriated profit/(loss)</t>
  </si>
  <si>
    <t>Acquisition of fixed assets</t>
  </si>
  <si>
    <t>Proceeds from other borrowings</t>
  </si>
  <si>
    <t>Distributable</t>
  </si>
  <si>
    <t>Non-Distributable</t>
  </si>
  <si>
    <t>Cost of Sales</t>
  </si>
  <si>
    <t>Share of loss of associate</t>
  </si>
  <si>
    <t>Balance as of 1 January 2008</t>
  </si>
  <si>
    <t>Net loss during the year</t>
  </si>
  <si>
    <t>Unrealised foreign exchange loss / (gain)</t>
  </si>
  <si>
    <t>Proceed from disposal of plant &amp; equipment</t>
  </si>
  <si>
    <t>Goodwill arising from consolidation</t>
  </si>
  <si>
    <t>Acquisition of subsidiary net of cash acquired</t>
  </si>
  <si>
    <t>CASH AND CASH EQUIVALENTS AS AT END OF THE PERIOD</t>
  </si>
  <si>
    <t>For The First Quarter Ended 31 March 2009</t>
  </si>
  <si>
    <t>As At 31 March 2009</t>
  </si>
  <si>
    <t>The unaudited Condensed Consolidated Balance Sheet should be read in conjunction with the Group's audited financial statements for the financial year ended 31 December 2008 and the accompanying explanatory notes attached to the interim quarter financial statements.</t>
  </si>
  <si>
    <t xml:space="preserve">Earnings / (loss) per share </t>
  </si>
  <si>
    <t>Profit/(loss) from operations</t>
  </si>
  <si>
    <t>Profit/(loss) before tax</t>
  </si>
  <si>
    <t>Profit/(loss) after tax</t>
  </si>
  <si>
    <t>This is prepared based on the consolidated results for the Group for the financial period ended 31 March 2009. The unaudited Condensed Consolidated Income Statement should be read in conjunction with the Group's Audited Financial Statement for the year ended 31 December 2008 and the accompanying explanatory notes attached to the interim quarter financial statements.</t>
  </si>
  <si>
    <t>Balance as of 1 January 2009</t>
  </si>
  <si>
    <t>Balance as of 31 March 2009</t>
  </si>
  <si>
    <t>Balance as of 31 December 2008</t>
  </si>
  <si>
    <t>The unaudited Condensed Consolidated Statement Of Changes In Equity should be read in conjunction with the Group's audited financial statements for the financial year ended 31 December 2008 and the accompanying explanatory notes attached to the interim quarter financial statements</t>
  </si>
  <si>
    <t>The unaudited Condensed Cash Flow Statement should be read in conjunction with the Group's audited financial statements for the financial year ended 31 December 2008 and the accompanying explanatory notes attached to the first quarter financial statements.</t>
  </si>
  <si>
    <t xml:space="preserve">Net profit during the period </t>
  </si>
  <si>
    <t>Finance from hire purchase payable</t>
  </si>
  <si>
    <r>
      <t>Profit/(loss) before tax (</t>
    </r>
    <r>
      <rPr>
        <b/>
        <sz val="10"/>
        <rFont val="Arial"/>
        <family val="2"/>
      </rPr>
      <t>See notes below</t>
    </r>
    <r>
      <rPr>
        <sz val="10"/>
        <rFont val="Arial"/>
        <family val="2"/>
      </rPr>
      <t>)</t>
    </r>
  </si>
  <si>
    <t>Bad debts recoverables</t>
  </si>
  <si>
    <t>Impairment loss on goodwill</t>
  </si>
  <si>
    <t>Share of losses of associates</t>
  </si>
  <si>
    <t>Share of losses of jointly controlled entity</t>
  </si>
  <si>
    <t>Net gain on disposal of property, plant and equipment</t>
  </si>
  <si>
    <t>(The accompanying notes form an integral part of, and should be read in conjunction with, this interim</t>
  </si>
  <si>
    <t>financial report)</t>
  </si>
  <si>
    <t>Operating Profit Before Working Capital Changes</t>
  </si>
  <si>
    <t>Investment In jointly controlled entity</t>
  </si>
  <si>
    <t xml:space="preserve">(The accompanying notes form an integral part of, and should be read in conjunction with, this interim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</si>
</sst>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409]d\-mmm\-yy;@"/>
    <numFmt numFmtId="179" formatCode="_(* #,##0.00_);_(* \(#,##0.00\);_(* &quot;-&quot;?_);_(@_)"/>
    <numFmt numFmtId="180" formatCode="_(* #,##0.0_);_(* \(#,##0.0\);_(* &quot;-&quot;?_);_(@_)"/>
    <numFmt numFmtId="181" formatCode="_(* #,##0_);_(* \(#,##0\);_(* &quot;-&quot;??_);_(@_)"/>
    <numFmt numFmtId="182" formatCode="&quot;$&quot;#,##0.00"/>
    <numFmt numFmtId="183" formatCode="\ #,##0;\ \(#,##0\);&quot; -     &quot;"/>
    <numFmt numFmtId="184" formatCode="#,##0_);[Red]\(#,##0\);\-"/>
    <numFmt numFmtId="185" formatCode="[$-409]d/mmm/yy;@"/>
    <numFmt numFmtId="186" formatCode="[$-409]mmm/yy;@"/>
    <numFmt numFmtId="187" formatCode="_-* #,##0.00\ _-;[Red]* \(#,##0.00\)_-;_-* &quot;-&quot;??_-;_-@_-"/>
    <numFmt numFmtId="188" formatCode="0_);\(0\)"/>
    <numFmt numFmtId="189" formatCode="#,##0.0_);\(#,##0.0\)"/>
    <numFmt numFmtId="190" formatCode="[$-809]dd\ mmmm\ yyyy"/>
    <numFmt numFmtId="191" formatCode="_(* #,##0.0_);_(* \(#,##0.0\);_(* &quot;-&quot;??_);_(@_)"/>
    <numFmt numFmtId="192" formatCode="_-* #,##0.0_-;\-* #,##0.0_-;_-* &quot;-&quot;?_-;_-@_-"/>
    <numFmt numFmtId="193" formatCode="0.0"/>
  </numFmts>
  <fonts count="38">
    <font>
      <sz val="10"/>
      <name val="Arial"/>
      <family val="0"/>
    </font>
    <font>
      <sz val="11"/>
      <color indexed="8"/>
      <name val="Calibri"/>
      <family val="2"/>
    </font>
    <font>
      <b/>
      <sz val="10"/>
      <name val="Times New Roman"/>
      <family val="1"/>
    </font>
    <font>
      <sz val="10"/>
      <name val="Times New Roman"/>
      <family val="1"/>
    </font>
    <font>
      <sz val="10"/>
      <color indexed="10"/>
      <name val="Times New Roman"/>
      <family val="1"/>
    </font>
    <font>
      <b/>
      <i/>
      <sz val="10"/>
      <name val="Times New Roman"/>
      <family val="1"/>
    </font>
    <font>
      <i/>
      <sz val="10"/>
      <name val="Times New Roman"/>
      <family val="1"/>
    </font>
    <font>
      <b/>
      <sz val="12"/>
      <name val="Times New Roman"/>
      <family val="1"/>
    </font>
    <font>
      <sz val="12"/>
      <name val="Times New Roman"/>
      <family val="1"/>
    </font>
    <font>
      <b/>
      <sz val="10"/>
      <name val="Arial"/>
      <family val="2"/>
    </font>
    <font>
      <i/>
      <sz val="10"/>
      <name val="Arial"/>
      <family val="2"/>
    </font>
    <font>
      <sz val="10"/>
      <color indexed="10"/>
      <name val="Arial"/>
      <family val="2"/>
    </font>
    <font>
      <sz val="26"/>
      <color indexed="10"/>
      <name val="Arial"/>
      <family val="2"/>
    </font>
    <font>
      <b/>
      <sz val="10"/>
      <color indexed="9"/>
      <name val="Arial"/>
      <family val="2"/>
    </font>
    <font>
      <sz val="10"/>
      <color indexed="9"/>
      <name val="Arial"/>
      <family val="2"/>
    </font>
    <font>
      <b/>
      <i/>
      <sz val="10"/>
      <name val="Arial"/>
      <family val="2"/>
    </font>
    <font>
      <b/>
      <sz val="10"/>
      <color indexed="12"/>
      <name val="Arial"/>
      <family val="2"/>
    </font>
    <font>
      <b/>
      <u val="single"/>
      <sz val="11"/>
      <name val="Arial"/>
      <family val="2"/>
    </font>
    <font>
      <u val="single"/>
      <sz val="10"/>
      <name val="Arial"/>
      <family val="2"/>
    </font>
    <font>
      <sz val="11"/>
      <name val="Arial"/>
      <family val="2"/>
    </font>
    <font>
      <b/>
      <u val="single"/>
      <sz val="10"/>
      <name val="Arial"/>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bottom style="double"/>
    </border>
    <border>
      <left/>
      <right/>
      <top style="thin"/>
      <bottom style="double"/>
    </border>
    <border>
      <left/>
      <right/>
      <top style="thin"/>
      <bottom style="thin"/>
    </border>
    <border>
      <left/>
      <right/>
      <top style="medium"/>
      <bottom/>
    </border>
    <border>
      <left/>
      <right style="medium"/>
      <top style="medium"/>
      <bottom/>
    </border>
    <border>
      <left/>
      <right style="medium"/>
      <top/>
      <bottom/>
    </border>
    <border>
      <left style="medium"/>
      <right/>
      <top/>
      <bottom/>
    </border>
    <border>
      <left style="medium"/>
      <right/>
      <top style="medium"/>
      <bottom/>
    </border>
    <border>
      <left style="medium"/>
      <right/>
      <top/>
      <bottom style="thin"/>
    </border>
    <border>
      <left style="medium"/>
      <right/>
      <top style="thin"/>
      <bottom style="double"/>
    </border>
    <border>
      <left style="medium"/>
      <right/>
      <top/>
      <bottom style="medium"/>
    </border>
    <border>
      <left/>
      <right style="medium"/>
      <top/>
      <bottom style="thin"/>
    </border>
    <border>
      <left/>
      <right/>
      <top/>
      <bottom style="medium"/>
    </border>
    <border>
      <left/>
      <right style="medium"/>
      <top/>
      <bottom style="medium"/>
    </border>
    <border>
      <left/>
      <right style="medium"/>
      <top style="thin"/>
      <bottom style="double"/>
    </border>
    <border>
      <left style="thin"/>
      <right style="thin"/>
      <top style="thin"/>
      <bottom/>
    </border>
    <border>
      <left style="thin"/>
      <right style="thin"/>
      <top/>
      <bottom/>
    </border>
    <border>
      <left style="thin"/>
      <right style="thin"/>
      <top/>
      <bottom style="thin"/>
    </border>
  </borders>
  <cellStyleXfs count="63">
    <xf numFmtId="4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1" fontId="0" fillId="0" borderId="0">
      <alignment/>
      <protection/>
    </xf>
    <xf numFmtId="41" fontId="0" fillId="0" borderId="0">
      <alignment/>
      <protection/>
    </xf>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56">
    <xf numFmtId="0" fontId="0" fillId="0" borderId="0" xfId="0" applyNumberFormat="1" applyAlignment="1">
      <alignment/>
    </xf>
    <xf numFmtId="37" fontId="0" fillId="0" borderId="0" xfId="46" applyNumberFormat="1" applyFont="1" applyProtection="1">
      <alignment/>
      <protection/>
    </xf>
    <xf numFmtId="37" fontId="2" fillId="0" borderId="0" xfId="46" applyNumberFormat="1" applyFont="1" applyProtection="1">
      <alignment/>
      <protection/>
    </xf>
    <xf numFmtId="37" fontId="0" fillId="0" borderId="0" xfId="46" applyNumberFormat="1" applyFont="1" applyAlignment="1" applyProtection="1">
      <alignment/>
      <protection/>
    </xf>
    <xf numFmtId="37" fontId="0" fillId="0" borderId="0" xfId="46" applyNumberFormat="1" applyFont="1" applyAlignment="1" applyProtection="1">
      <alignment horizontal="center"/>
      <protection/>
    </xf>
    <xf numFmtId="37" fontId="2" fillId="0" borderId="0" xfId="46" applyNumberFormat="1" applyFont="1" applyFill="1" applyProtection="1">
      <alignment/>
      <protection/>
    </xf>
    <xf numFmtId="37" fontId="0" fillId="0" borderId="0" xfId="46" applyNumberFormat="1" applyFont="1">
      <alignment/>
      <protection/>
    </xf>
    <xf numFmtId="37" fontId="2" fillId="0" borderId="0" xfId="46" applyNumberFormat="1" applyFont="1">
      <alignment/>
      <protection/>
    </xf>
    <xf numFmtId="37" fontId="4" fillId="0" borderId="0" xfId="46" applyNumberFormat="1" applyFont="1" applyAlignment="1">
      <alignment/>
      <protection/>
    </xf>
    <xf numFmtId="0" fontId="4" fillId="0" borderId="0" xfId="46" applyNumberFormat="1" applyFont="1" applyAlignment="1">
      <alignment/>
      <protection/>
    </xf>
    <xf numFmtId="37" fontId="3" fillId="0" borderId="0" xfId="46" applyNumberFormat="1" applyFont="1" applyFill="1" applyBorder="1" applyAlignment="1">
      <alignment/>
      <protection/>
    </xf>
    <xf numFmtId="37" fontId="2" fillId="0" borderId="0" xfId="46" applyNumberFormat="1" applyFont="1" applyFill="1" applyBorder="1" applyAlignment="1" applyProtection="1">
      <alignment horizontal="center"/>
      <protection/>
    </xf>
    <xf numFmtId="37" fontId="5" fillId="0" borderId="0" xfId="46" applyNumberFormat="1" applyFont="1" applyFill="1" applyBorder="1" applyAlignment="1" quotePrefix="1">
      <alignment horizontal="center"/>
      <protection/>
    </xf>
    <xf numFmtId="37" fontId="0" fillId="0" borderId="0" xfId="46" applyNumberFormat="1" applyFont="1" applyFill="1" applyBorder="1">
      <alignment/>
      <protection/>
    </xf>
    <xf numFmtId="37" fontId="3" fillId="0" borderId="0" xfId="46" applyNumberFormat="1" applyFont="1" applyFill="1" applyBorder="1" applyAlignment="1" applyProtection="1">
      <alignment/>
      <protection/>
    </xf>
    <xf numFmtId="37" fontId="0" fillId="0" borderId="0" xfId="46" applyNumberFormat="1" applyFont="1" applyFill="1" applyBorder="1" applyAlignment="1" applyProtection="1">
      <alignment horizontal="right"/>
      <protection/>
    </xf>
    <xf numFmtId="37" fontId="6" fillId="0" borderId="0" xfId="46" applyNumberFormat="1" applyFont="1" applyFill="1" applyBorder="1" applyAlignment="1" applyProtection="1">
      <alignment horizontal="center"/>
      <protection/>
    </xf>
    <xf numFmtId="37" fontId="0" fillId="0" borderId="0" xfId="46" applyNumberFormat="1" applyFont="1" applyFill="1" applyBorder="1" applyAlignment="1">
      <alignment horizontal="right"/>
      <protection/>
    </xf>
    <xf numFmtId="0" fontId="0" fillId="0" borderId="0" xfId="46" applyNumberFormat="1" applyFont="1" applyAlignment="1">
      <alignment/>
      <protection/>
    </xf>
    <xf numFmtId="37" fontId="0" fillId="0" borderId="0" xfId="46" applyNumberFormat="1" applyFont="1" applyFill="1" applyBorder="1" applyProtection="1">
      <alignment/>
      <protection/>
    </xf>
    <xf numFmtId="37" fontId="2" fillId="0" borderId="0" xfId="46" applyNumberFormat="1" applyFont="1" applyFill="1" applyBorder="1" applyAlignment="1">
      <alignment horizontal="center"/>
      <protection/>
    </xf>
    <xf numFmtId="41" fontId="0" fillId="0" borderId="0" xfId="46" applyNumberFormat="1" applyFont="1" applyFill="1" applyBorder="1">
      <alignment/>
      <protection/>
    </xf>
    <xf numFmtId="37" fontId="0" fillId="0" borderId="0" xfId="46" applyNumberFormat="1" applyFont="1" applyAlignment="1">
      <alignment horizontal="center"/>
      <protection/>
    </xf>
    <xf numFmtId="37" fontId="2" fillId="0" borderId="0" xfId="46" applyNumberFormat="1" applyFont="1" applyFill="1" applyBorder="1" applyAlignment="1" applyProtection="1">
      <alignment/>
      <protection/>
    </xf>
    <xf numFmtId="0" fontId="0" fillId="0" borderId="0" xfId="46" applyNumberFormat="1" applyFont="1" applyAlignment="1">
      <alignment vertical="top" wrapText="1"/>
      <protection/>
    </xf>
    <xf numFmtId="0" fontId="3" fillId="0" borderId="0" xfId="46" applyNumberFormat="1" applyFont="1" applyAlignment="1">
      <alignment vertical="top" wrapText="1"/>
      <protection/>
    </xf>
    <xf numFmtId="37" fontId="9" fillId="0" borderId="0" xfId="46" applyNumberFormat="1" applyFont="1" applyFill="1" applyBorder="1">
      <alignment/>
      <protection/>
    </xf>
    <xf numFmtId="37" fontId="9" fillId="0" borderId="0" xfId="46" applyNumberFormat="1" applyFont="1" applyAlignment="1" applyProtection="1">
      <alignment horizontal="left"/>
      <protection/>
    </xf>
    <xf numFmtId="37" fontId="0" fillId="0" borderId="0" xfId="46" applyNumberFormat="1" applyFont="1" applyProtection="1">
      <alignment/>
      <protection/>
    </xf>
    <xf numFmtId="37" fontId="9" fillId="0" borderId="0" xfId="46" applyNumberFormat="1" applyFont="1" applyProtection="1">
      <alignment/>
      <protection/>
    </xf>
    <xf numFmtId="37" fontId="0" fillId="0" borderId="0" xfId="46" applyNumberFormat="1" applyFont="1" applyAlignment="1" applyProtection="1">
      <alignment horizontal="left" vertical="top" wrapText="1"/>
      <protection/>
    </xf>
    <xf numFmtId="37" fontId="0" fillId="0" borderId="0" xfId="46" applyNumberFormat="1" applyFont="1" applyAlignment="1" applyProtection="1">
      <alignment horizontal="left"/>
      <protection/>
    </xf>
    <xf numFmtId="37" fontId="0" fillId="0" borderId="0" xfId="46" applyNumberFormat="1" applyFont="1" applyAlignment="1" applyProtection="1" quotePrefix="1">
      <alignment horizontal="left"/>
      <protection/>
    </xf>
    <xf numFmtId="37" fontId="0" fillId="0" borderId="0" xfId="46" applyNumberFormat="1" applyFont="1" applyAlignment="1" applyProtection="1">
      <alignment/>
      <protection/>
    </xf>
    <xf numFmtId="178" fontId="9" fillId="0" borderId="0" xfId="46" applyNumberFormat="1" applyFont="1" applyFill="1" applyBorder="1" applyAlignment="1" applyProtection="1">
      <alignment horizontal="center"/>
      <protection/>
    </xf>
    <xf numFmtId="178" fontId="9" fillId="0" borderId="0" xfId="46" applyNumberFormat="1" applyFont="1" applyBorder="1" applyAlignment="1" applyProtection="1">
      <alignment horizontal="center"/>
      <protection/>
    </xf>
    <xf numFmtId="178" fontId="9" fillId="0" borderId="0" xfId="46" applyNumberFormat="1" applyFont="1" applyFill="1" applyBorder="1" applyAlignment="1" applyProtection="1" quotePrefix="1">
      <alignment horizontal="center"/>
      <protection/>
    </xf>
    <xf numFmtId="37" fontId="9" fillId="0" borderId="0" xfId="46" applyNumberFormat="1" applyFont="1" applyBorder="1" applyAlignment="1" applyProtection="1">
      <alignment horizontal="center"/>
      <protection/>
    </xf>
    <xf numFmtId="37" fontId="9" fillId="0" borderId="0" xfId="46" applyNumberFormat="1" applyFont="1" applyFill="1" applyBorder="1" applyAlignment="1">
      <alignment horizontal="center"/>
      <protection/>
    </xf>
    <xf numFmtId="37" fontId="10" fillId="0" borderId="0" xfId="46" applyNumberFormat="1" applyFont="1" applyFill="1" applyBorder="1" applyAlignment="1" applyProtection="1">
      <alignment horizontal="center"/>
      <protection/>
    </xf>
    <xf numFmtId="178" fontId="9" fillId="0" borderId="0" xfId="46" applyNumberFormat="1" applyFont="1" applyFill="1" applyBorder="1" applyAlignment="1">
      <alignment horizontal="center"/>
      <protection/>
    </xf>
    <xf numFmtId="37" fontId="9" fillId="0" borderId="0" xfId="46" applyNumberFormat="1" applyFont="1" applyFill="1" applyBorder="1" applyAlignment="1">
      <alignment/>
      <protection/>
    </xf>
    <xf numFmtId="37" fontId="0" fillId="0" borderId="0" xfId="46" applyNumberFormat="1" applyFont="1" applyFill="1" applyBorder="1" applyAlignment="1">
      <alignment/>
      <protection/>
    </xf>
    <xf numFmtId="37" fontId="0" fillId="0" borderId="0" xfId="46" applyNumberFormat="1" applyFont="1" applyFill="1" applyBorder="1">
      <alignment/>
      <protection/>
    </xf>
    <xf numFmtId="41" fontId="0" fillId="0" borderId="0" xfId="46" applyNumberFormat="1" applyFont="1" applyFill="1" applyBorder="1">
      <alignment/>
      <protection/>
    </xf>
    <xf numFmtId="41" fontId="9" fillId="0" borderId="0" xfId="46" applyNumberFormat="1" applyFont="1" applyFill="1" applyBorder="1">
      <alignment/>
      <protection/>
    </xf>
    <xf numFmtId="41" fontId="9" fillId="0" borderId="0" xfId="46" applyNumberFormat="1" applyFont="1" applyFill="1" applyBorder="1" applyAlignment="1">
      <alignment horizontal="right"/>
      <protection/>
    </xf>
    <xf numFmtId="37" fontId="11" fillId="0" borderId="0" xfId="46" applyNumberFormat="1" applyFont="1" applyAlignment="1">
      <alignment/>
      <protection/>
    </xf>
    <xf numFmtId="37" fontId="9" fillId="0" borderId="0" xfId="46" applyNumberFormat="1" applyFont="1" applyAlignment="1">
      <alignment/>
      <protection/>
    </xf>
    <xf numFmtId="37" fontId="0" fillId="0" borderId="0" xfId="46" applyNumberFormat="1" applyFont="1">
      <alignment/>
      <protection/>
    </xf>
    <xf numFmtId="37" fontId="12" fillId="0" borderId="0" xfId="46" applyNumberFormat="1" applyFont="1" applyAlignment="1">
      <alignment/>
      <protection/>
    </xf>
    <xf numFmtId="37" fontId="9" fillId="0" borderId="0" xfId="46" applyNumberFormat="1" applyFont="1" applyFill="1" applyBorder="1" applyAlignment="1" applyProtection="1">
      <alignment horizontal="center"/>
      <protection/>
    </xf>
    <xf numFmtId="37" fontId="9" fillId="0" borderId="0" xfId="46" applyNumberFormat="1" applyFont="1">
      <alignment/>
      <protection/>
    </xf>
    <xf numFmtId="37" fontId="0" fillId="0" borderId="0" xfId="46" applyNumberFormat="1" applyFont="1" applyFill="1" applyBorder="1" applyAlignment="1" applyProtection="1">
      <alignment/>
      <protection/>
    </xf>
    <xf numFmtId="41" fontId="0" fillId="0" borderId="10" xfId="46" applyNumberFormat="1" applyFont="1" applyFill="1" applyBorder="1">
      <alignment/>
      <protection/>
    </xf>
    <xf numFmtId="41" fontId="0" fillId="0" borderId="11" xfId="46" applyNumberFormat="1" applyFont="1" applyFill="1" applyBorder="1">
      <alignment/>
      <protection/>
    </xf>
    <xf numFmtId="0" fontId="11" fillId="0" borderId="0" xfId="46" applyNumberFormat="1" applyFont="1" applyAlignment="1">
      <alignment/>
      <protection/>
    </xf>
    <xf numFmtId="37" fontId="12" fillId="0" borderId="0" xfId="46" applyNumberFormat="1" applyFont="1" applyAlignment="1">
      <alignment horizontal="right"/>
      <protection/>
    </xf>
    <xf numFmtId="37" fontId="0" fillId="0" borderId="0" xfId="46" applyNumberFormat="1" applyFont="1" applyFill="1" applyBorder="1" applyAlignment="1" quotePrefix="1">
      <alignment horizontal="left"/>
      <protection/>
    </xf>
    <xf numFmtId="37" fontId="9" fillId="0" borderId="0" xfId="46" applyNumberFormat="1" applyFont="1" applyFill="1" applyBorder="1" applyAlignment="1" applyProtection="1">
      <alignment horizontal="right"/>
      <protection/>
    </xf>
    <xf numFmtId="37" fontId="0" fillId="0" borderId="0" xfId="46" applyNumberFormat="1" applyFont="1" applyFill="1" applyBorder="1" applyAlignment="1" applyProtection="1">
      <alignment horizontal="right"/>
      <protection/>
    </xf>
    <xf numFmtId="37" fontId="9" fillId="0" borderId="0" xfId="46" applyNumberFormat="1" applyFont="1" applyFill="1" applyBorder="1" applyProtection="1">
      <alignment/>
      <protection/>
    </xf>
    <xf numFmtId="37" fontId="0" fillId="0" borderId="0" xfId="46" applyNumberFormat="1" applyFont="1" applyFill="1" applyBorder="1" applyAlignment="1">
      <alignment horizontal="center"/>
      <protection/>
    </xf>
    <xf numFmtId="37" fontId="0" fillId="0" borderId="0" xfId="46" applyNumberFormat="1" applyFont="1" applyFill="1" applyBorder="1" applyAlignment="1">
      <alignment horizontal="right"/>
      <protection/>
    </xf>
    <xf numFmtId="37" fontId="0" fillId="0" borderId="0" xfId="46" applyNumberFormat="1" applyFont="1" applyFill="1" applyBorder="1" applyAlignment="1" applyProtection="1">
      <alignment horizontal="center"/>
      <protection/>
    </xf>
    <xf numFmtId="41" fontId="0" fillId="0" borderId="0" xfId="46" applyNumberFormat="1" applyFont="1" applyFill="1" applyBorder="1" applyAlignment="1" applyProtection="1">
      <alignment horizontal="right"/>
      <protection/>
    </xf>
    <xf numFmtId="39" fontId="0" fillId="0" borderId="0" xfId="46" applyNumberFormat="1" applyFont="1" applyFill="1" applyBorder="1" applyAlignment="1" applyProtection="1">
      <alignment/>
      <protection/>
    </xf>
    <xf numFmtId="39" fontId="0" fillId="0" borderId="0" xfId="46" applyNumberFormat="1" applyFont="1" applyFill="1" applyBorder="1" applyAlignment="1" applyProtection="1">
      <alignment horizontal="center"/>
      <protection/>
    </xf>
    <xf numFmtId="37" fontId="0" fillId="0" borderId="0" xfId="46" applyNumberFormat="1" applyFont="1" applyFill="1" applyBorder="1" applyProtection="1">
      <alignment/>
      <protection/>
    </xf>
    <xf numFmtId="0" fontId="11" fillId="0" borderId="0" xfId="46" applyNumberFormat="1" applyFont="1" applyAlignment="1">
      <alignment horizontal="right"/>
      <protection/>
    </xf>
    <xf numFmtId="0" fontId="0" fillId="0" borderId="0" xfId="46" applyNumberFormat="1" applyFont="1" applyAlignment="1" applyProtection="1">
      <alignment/>
      <protection/>
    </xf>
    <xf numFmtId="37" fontId="0" fillId="0" borderId="0" xfId="46" applyNumberFormat="1" applyFont="1" applyAlignment="1" applyProtection="1">
      <alignment horizontal="center"/>
      <protection/>
    </xf>
    <xf numFmtId="37" fontId="12" fillId="0" borderId="0" xfId="46" applyNumberFormat="1" applyFont="1" applyAlignment="1" applyProtection="1">
      <alignment/>
      <protection/>
    </xf>
    <xf numFmtId="181" fontId="0" fillId="0" borderId="0" xfId="42" applyNumberFormat="1" applyFont="1" applyBorder="1" applyAlignment="1" applyProtection="1">
      <alignment/>
      <protection/>
    </xf>
    <xf numFmtId="37" fontId="16" fillId="0" borderId="0" xfId="46" applyNumberFormat="1" applyFont="1" applyProtection="1">
      <alignment/>
      <protection/>
    </xf>
    <xf numFmtId="181" fontId="0" fillId="0" borderId="10" xfId="42" applyNumberFormat="1" applyFont="1" applyBorder="1" applyAlignment="1" applyProtection="1">
      <alignment/>
      <protection/>
    </xf>
    <xf numFmtId="37" fontId="0" fillId="0" borderId="0" xfId="46" applyNumberFormat="1" applyFont="1" applyBorder="1" applyProtection="1">
      <alignment/>
      <protection/>
    </xf>
    <xf numFmtId="37" fontId="0" fillId="0" borderId="0" xfId="46" applyNumberFormat="1" applyFont="1" applyBorder="1" applyAlignment="1" applyProtection="1">
      <alignment/>
      <protection/>
    </xf>
    <xf numFmtId="181" fontId="0" fillId="0" borderId="12" xfId="42" applyNumberFormat="1" applyFont="1" applyBorder="1" applyAlignment="1" applyProtection="1">
      <alignment/>
      <protection/>
    </xf>
    <xf numFmtId="37" fontId="0" fillId="0" borderId="0" xfId="46" applyNumberFormat="1" applyFont="1" applyBorder="1" applyAlignment="1" applyProtection="1" quotePrefix="1">
      <alignment/>
      <protection/>
    </xf>
    <xf numFmtId="179" fontId="0" fillId="0" borderId="0" xfId="46" applyNumberFormat="1" applyFont="1" applyFill="1" applyAlignment="1" applyProtection="1">
      <alignment horizontal="right" vertical="top"/>
      <protection/>
    </xf>
    <xf numFmtId="180" fontId="0" fillId="0" borderId="0" xfId="46" applyNumberFormat="1" applyFont="1" applyFill="1" applyAlignment="1" applyProtection="1">
      <alignment horizontal="right"/>
      <protection/>
    </xf>
    <xf numFmtId="41" fontId="0" fillId="0" borderId="0" xfId="46" applyNumberFormat="1" applyFont="1" applyBorder="1" applyAlignment="1" applyProtection="1">
      <alignment horizontal="right"/>
      <protection/>
    </xf>
    <xf numFmtId="180" fontId="0" fillId="0" borderId="0" xfId="46" applyNumberFormat="1" applyFont="1" applyFill="1" applyAlignment="1" applyProtection="1">
      <alignment/>
      <protection/>
    </xf>
    <xf numFmtId="41" fontId="0" fillId="0" borderId="0" xfId="46" applyNumberFormat="1" applyFont="1" applyFill="1" applyAlignment="1" applyProtection="1">
      <alignment/>
      <protection/>
    </xf>
    <xf numFmtId="180" fontId="0" fillId="0" borderId="0" xfId="46" applyNumberFormat="1" applyFont="1" applyFill="1" applyProtection="1">
      <alignment/>
      <protection/>
    </xf>
    <xf numFmtId="37" fontId="9" fillId="0" borderId="0" xfId="46" applyNumberFormat="1" applyFont="1" applyFill="1" applyBorder="1" applyAlignment="1" quotePrefix="1">
      <alignment horizontal="center"/>
      <protection/>
    </xf>
    <xf numFmtId="37" fontId="18" fillId="0" borderId="0" xfId="46" applyNumberFormat="1" applyFont="1" applyFill="1" applyBorder="1" applyAlignment="1" applyProtection="1">
      <alignment horizontal="center"/>
      <protection/>
    </xf>
    <xf numFmtId="37" fontId="9" fillId="0" borderId="0" xfId="46" applyNumberFormat="1" applyFont="1" applyFill="1" applyBorder="1" applyAlignment="1" applyProtection="1">
      <alignment/>
      <protection/>
    </xf>
    <xf numFmtId="38" fontId="0" fillId="0" borderId="0" xfId="42" applyNumberFormat="1" applyFont="1" applyFill="1" applyBorder="1" applyAlignment="1">
      <alignment/>
    </xf>
    <xf numFmtId="41" fontId="9" fillId="0" borderId="13" xfId="46" applyNumberFormat="1" applyFont="1" applyFill="1" applyBorder="1">
      <alignment/>
      <protection/>
    </xf>
    <xf numFmtId="41" fontId="11" fillId="0" borderId="0" xfId="46" applyNumberFormat="1" applyFont="1" applyFill="1" applyBorder="1">
      <alignment/>
      <protection/>
    </xf>
    <xf numFmtId="41" fontId="9" fillId="0" borderId="12" xfId="46" applyNumberFormat="1" applyFont="1" applyFill="1" applyBorder="1">
      <alignment/>
      <protection/>
    </xf>
    <xf numFmtId="0" fontId="19" fillId="0" borderId="0" xfId="46" applyNumberFormat="1" applyFont="1" applyAlignment="1">
      <alignment/>
      <protection/>
    </xf>
    <xf numFmtId="0" fontId="19" fillId="0" borderId="0" xfId="46" applyNumberFormat="1" applyFont="1" applyAlignment="1">
      <alignment horizontal="right"/>
      <protection/>
    </xf>
    <xf numFmtId="37" fontId="19" fillId="0" borderId="0" xfId="46" applyNumberFormat="1" applyFont="1" applyFill="1" applyBorder="1" applyAlignment="1" applyProtection="1">
      <alignment horizontal="center"/>
      <protection/>
    </xf>
    <xf numFmtId="37" fontId="17" fillId="0" borderId="0" xfId="46" applyNumberFormat="1" applyFont="1" applyAlignment="1">
      <alignment/>
      <protection/>
    </xf>
    <xf numFmtId="0" fontId="0" fillId="0" borderId="0" xfId="46" applyNumberFormat="1" applyFont="1" applyAlignment="1">
      <alignment vertical="top"/>
      <protection/>
    </xf>
    <xf numFmtId="37" fontId="0" fillId="0" borderId="10" xfId="46" applyNumberFormat="1" applyFont="1" applyFill="1" applyBorder="1" applyAlignment="1">
      <alignment/>
      <protection/>
    </xf>
    <xf numFmtId="37" fontId="0" fillId="0" borderId="14" xfId="46" applyNumberFormat="1" applyFont="1" applyBorder="1" applyProtection="1">
      <alignment/>
      <protection/>
    </xf>
    <xf numFmtId="37" fontId="0" fillId="0" borderId="15" xfId="46" applyNumberFormat="1" applyFont="1" applyBorder="1" applyProtection="1">
      <alignment/>
      <protection/>
    </xf>
    <xf numFmtId="37" fontId="9" fillId="0" borderId="16" xfId="46" applyNumberFormat="1" applyFont="1" applyBorder="1" applyAlignment="1" applyProtection="1">
      <alignment horizontal="center"/>
      <protection/>
    </xf>
    <xf numFmtId="37" fontId="0" fillId="0" borderId="16" xfId="46" applyNumberFormat="1" applyFont="1" applyBorder="1" applyProtection="1">
      <alignment/>
      <protection/>
    </xf>
    <xf numFmtId="37" fontId="9" fillId="0" borderId="17" xfId="46" applyNumberFormat="1" applyFont="1" applyBorder="1" applyAlignment="1" applyProtection="1">
      <alignment horizontal="center"/>
      <protection/>
    </xf>
    <xf numFmtId="37" fontId="0" fillId="0" borderId="18" xfId="46" applyNumberFormat="1" applyFont="1" applyBorder="1" applyAlignment="1" applyProtection="1">
      <alignment/>
      <protection/>
    </xf>
    <xf numFmtId="178" fontId="9" fillId="0" borderId="17" xfId="46" applyNumberFormat="1" applyFont="1" applyFill="1" applyBorder="1" applyAlignment="1" applyProtection="1">
      <alignment horizontal="center"/>
      <protection/>
    </xf>
    <xf numFmtId="37" fontId="0" fillId="0" borderId="17" xfId="46" applyNumberFormat="1" applyFont="1" applyBorder="1" applyAlignment="1" applyProtection="1">
      <alignment/>
      <protection/>
    </xf>
    <xf numFmtId="41" fontId="0" fillId="0" borderId="17" xfId="46" applyNumberFormat="1" applyFont="1" applyBorder="1" applyAlignment="1" applyProtection="1">
      <alignment/>
      <protection/>
    </xf>
    <xf numFmtId="41" fontId="0" fillId="0" borderId="19" xfId="46" applyNumberFormat="1" applyFont="1" applyBorder="1" applyAlignment="1" applyProtection="1">
      <alignment/>
      <protection/>
    </xf>
    <xf numFmtId="41" fontId="0" fillId="0" borderId="20" xfId="46" applyNumberFormat="1" applyFont="1" applyBorder="1" applyAlignment="1" applyProtection="1">
      <alignment/>
      <protection/>
    </xf>
    <xf numFmtId="37" fontId="0" fillId="0" borderId="17" xfId="46" applyNumberFormat="1" applyFont="1" applyBorder="1" applyAlignment="1" applyProtection="1" quotePrefix="1">
      <alignment/>
      <protection/>
    </xf>
    <xf numFmtId="179" fontId="0" fillId="0" borderId="17" xfId="46" applyNumberFormat="1" applyFont="1" applyFill="1" applyBorder="1" applyAlignment="1" applyProtection="1">
      <alignment horizontal="right" vertical="top"/>
      <protection/>
    </xf>
    <xf numFmtId="179" fontId="0" fillId="0" borderId="0" xfId="46" applyNumberFormat="1" applyFont="1" applyFill="1" applyBorder="1" applyAlignment="1" applyProtection="1">
      <alignment horizontal="right" vertical="top"/>
      <protection/>
    </xf>
    <xf numFmtId="41" fontId="0" fillId="0" borderId="17" xfId="46" applyNumberFormat="1" applyFont="1" applyBorder="1" applyAlignment="1" applyProtection="1">
      <alignment horizontal="right"/>
      <protection/>
    </xf>
    <xf numFmtId="180" fontId="0" fillId="0" borderId="17" xfId="46" applyNumberFormat="1" applyFont="1" applyFill="1" applyBorder="1" applyAlignment="1" applyProtection="1">
      <alignment horizontal="right"/>
      <protection/>
    </xf>
    <xf numFmtId="180" fontId="0" fillId="0" borderId="0" xfId="46" applyNumberFormat="1" applyFont="1" applyFill="1" applyBorder="1" applyAlignment="1" applyProtection="1">
      <alignment horizontal="right"/>
      <protection/>
    </xf>
    <xf numFmtId="180" fontId="0" fillId="0" borderId="21" xfId="46" applyNumberFormat="1" applyFont="1" applyFill="1" applyBorder="1" applyAlignment="1" applyProtection="1">
      <alignment horizontal="right"/>
      <protection/>
    </xf>
    <xf numFmtId="37" fontId="0" fillId="0" borderId="14" xfId="46" applyNumberFormat="1" applyFont="1" applyBorder="1" applyAlignment="1" applyProtection="1">
      <alignment/>
      <protection/>
    </xf>
    <xf numFmtId="37" fontId="0" fillId="0" borderId="14" xfId="46" applyNumberFormat="1" applyFont="1" applyBorder="1" applyAlignment="1" applyProtection="1">
      <alignment horizontal="center"/>
      <protection/>
    </xf>
    <xf numFmtId="178" fontId="0" fillId="0" borderId="0" xfId="46" applyNumberFormat="1" applyFont="1" applyBorder="1" applyProtection="1">
      <alignment/>
      <protection/>
    </xf>
    <xf numFmtId="178" fontId="9" fillId="0" borderId="16" xfId="46" applyNumberFormat="1" applyFont="1" applyBorder="1" applyAlignment="1" applyProtection="1" quotePrefix="1">
      <alignment horizontal="center"/>
      <protection/>
    </xf>
    <xf numFmtId="41" fontId="0" fillId="0" borderId="16" xfId="46" applyNumberFormat="1" applyFont="1" applyBorder="1" applyAlignment="1" applyProtection="1">
      <alignment horizontal="center"/>
      <protection/>
    </xf>
    <xf numFmtId="41" fontId="0" fillId="0" borderId="16" xfId="46" applyNumberFormat="1" applyFont="1" applyBorder="1" applyAlignment="1" applyProtection="1">
      <alignment/>
      <protection/>
    </xf>
    <xf numFmtId="41" fontId="0" fillId="0" borderId="22" xfId="46" applyNumberFormat="1" applyFont="1" applyBorder="1" applyAlignment="1" applyProtection="1">
      <alignment/>
      <protection/>
    </xf>
    <xf numFmtId="41" fontId="0" fillId="0" borderId="16" xfId="46" applyNumberFormat="1" applyFont="1" applyBorder="1" applyProtection="1">
      <alignment/>
      <protection/>
    </xf>
    <xf numFmtId="41" fontId="0" fillId="0" borderId="16" xfId="46" applyNumberFormat="1" applyFont="1" applyBorder="1" applyAlignment="1" applyProtection="1">
      <alignment horizontal="right"/>
      <protection/>
    </xf>
    <xf numFmtId="180" fontId="0" fillId="0" borderId="0" xfId="46" applyNumberFormat="1" applyFont="1" applyFill="1" applyBorder="1" applyAlignment="1" applyProtection="1">
      <alignment/>
      <protection/>
    </xf>
    <xf numFmtId="180" fontId="0" fillId="0" borderId="0" xfId="46" applyNumberFormat="1" applyFont="1" applyFill="1" applyBorder="1" applyProtection="1">
      <alignment/>
      <protection/>
    </xf>
    <xf numFmtId="41" fontId="0" fillId="0" borderId="16" xfId="46" applyNumberFormat="1" applyFont="1" applyFill="1" applyBorder="1" applyAlignment="1" applyProtection="1">
      <alignment/>
      <protection/>
    </xf>
    <xf numFmtId="180" fontId="0" fillId="0" borderId="23" xfId="46" applyNumberFormat="1" applyFont="1" applyFill="1" applyBorder="1" applyAlignment="1" applyProtection="1">
      <alignment/>
      <protection/>
    </xf>
    <xf numFmtId="41" fontId="0" fillId="0" borderId="23" xfId="46" applyNumberFormat="1" applyFont="1" applyFill="1" applyBorder="1" applyAlignment="1" applyProtection="1">
      <alignment/>
      <protection/>
    </xf>
    <xf numFmtId="180" fontId="0" fillId="0" borderId="23" xfId="46" applyNumberFormat="1" applyFont="1" applyFill="1" applyBorder="1" applyProtection="1">
      <alignment/>
      <protection/>
    </xf>
    <xf numFmtId="180" fontId="0" fillId="0" borderId="23" xfId="46" applyNumberFormat="1" applyFont="1" applyFill="1" applyBorder="1" applyAlignment="1" applyProtection="1">
      <alignment horizontal="right"/>
      <protection/>
    </xf>
    <xf numFmtId="41" fontId="0" fillId="0" borderId="24" xfId="46" applyNumberFormat="1" applyFont="1" applyFill="1" applyBorder="1" applyAlignment="1" applyProtection="1">
      <alignment/>
      <protection/>
    </xf>
    <xf numFmtId="37" fontId="0" fillId="0" borderId="0" xfId="46" applyNumberFormat="1" applyFont="1" applyAlignment="1">
      <alignment vertical="top" wrapText="1"/>
      <protection/>
    </xf>
    <xf numFmtId="181" fontId="0" fillId="0" borderId="16" xfId="42" applyNumberFormat="1" applyFont="1" applyBorder="1" applyAlignment="1" applyProtection="1">
      <alignment/>
      <protection/>
    </xf>
    <xf numFmtId="181" fontId="0" fillId="0" borderId="25" xfId="42" applyNumberFormat="1" applyFont="1" applyBorder="1" applyAlignment="1" applyProtection="1">
      <alignment/>
      <protection/>
    </xf>
    <xf numFmtId="37" fontId="0" fillId="0" borderId="0" xfId="46" applyNumberFormat="1" applyFont="1" applyFill="1" applyBorder="1" applyAlignment="1">
      <alignment horizontal="center"/>
      <protection/>
    </xf>
    <xf numFmtId="37" fontId="0" fillId="0" borderId="26" xfId="46" applyNumberFormat="1" applyFont="1" applyFill="1" applyBorder="1" applyAlignment="1" applyProtection="1">
      <alignment/>
      <protection/>
    </xf>
    <xf numFmtId="37" fontId="0" fillId="0" borderId="27" xfId="46" applyNumberFormat="1" applyFont="1" applyFill="1" applyBorder="1" applyAlignment="1" applyProtection="1">
      <alignment/>
      <protection/>
    </xf>
    <xf numFmtId="37" fontId="0" fillId="0" borderId="28" xfId="46" applyNumberFormat="1" applyFont="1" applyFill="1" applyBorder="1" applyAlignment="1" applyProtection="1">
      <alignment/>
      <protection/>
    </xf>
    <xf numFmtId="37" fontId="0" fillId="0" borderId="28" xfId="46" applyNumberFormat="1" applyFont="1" applyFill="1" applyBorder="1">
      <alignment/>
      <protection/>
    </xf>
    <xf numFmtId="37" fontId="0" fillId="0" borderId="17" xfId="46" applyNumberFormat="1" applyFont="1" applyBorder="1" applyAlignment="1" applyProtection="1">
      <alignment/>
      <protection/>
    </xf>
    <xf numFmtId="37" fontId="0" fillId="0" borderId="0" xfId="46" applyNumberFormat="1" applyFont="1" applyFill="1" applyBorder="1" applyAlignment="1">
      <alignment/>
      <protection/>
    </xf>
    <xf numFmtId="37" fontId="0" fillId="0" borderId="0" xfId="46" applyNumberFormat="1" applyFont="1" applyFill="1" applyBorder="1">
      <alignment/>
      <protection/>
    </xf>
    <xf numFmtId="0" fontId="0" fillId="0" borderId="0" xfId="46" applyNumberFormat="1" applyFont="1" applyFill="1" applyAlignment="1">
      <alignment/>
      <protection/>
    </xf>
    <xf numFmtId="37" fontId="0" fillId="0" borderId="0" xfId="46" applyNumberFormat="1" applyFont="1" applyFill="1" applyAlignment="1">
      <alignment/>
      <protection/>
    </xf>
    <xf numFmtId="0" fontId="19" fillId="0" borderId="0" xfId="46" applyNumberFormat="1" applyFont="1" applyFill="1" applyAlignment="1">
      <alignment/>
      <protection/>
    </xf>
    <xf numFmtId="0" fontId="11" fillId="0" borderId="0" xfId="46" applyNumberFormat="1" applyFont="1" applyFill="1" applyAlignment="1">
      <alignment/>
      <protection/>
    </xf>
    <xf numFmtId="37" fontId="0" fillId="0" borderId="0" xfId="46" applyNumberFormat="1" applyFont="1" applyAlignment="1" applyProtection="1">
      <alignment/>
      <protection/>
    </xf>
    <xf numFmtId="37" fontId="0" fillId="0" borderId="0" xfId="46" applyNumberFormat="1" applyFont="1" applyBorder="1" applyAlignment="1" applyProtection="1" quotePrefix="1">
      <alignment/>
      <protection/>
    </xf>
    <xf numFmtId="179" fontId="0" fillId="0" borderId="0" xfId="46" applyNumberFormat="1" applyFont="1" applyFill="1" applyAlignment="1" applyProtection="1">
      <alignment horizontal="right" vertical="top"/>
      <protection/>
    </xf>
    <xf numFmtId="39" fontId="0" fillId="0" borderId="0" xfId="46" applyNumberFormat="1" applyFont="1" applyFill="1" applyBorder="1" applyAlignment="1" applyProtection="1">
      <alignment horizontal="right"/>
      <protection/>
    </xf>
    <xf numFmtId="37" fontId="0" fillId="0" borderId="0" xfId="46" applyNumberFormat="1" applyFont="1" applyFill="1" applyBorder="1" applyAlignment="1" applyProtection="1">
      <alignment horizontal="right"/>
      <protection/>
    </xf>
    <xf numFmtId="37" fontId="0" fillId="0" borderId="0" xfId="46" applyNumberFormat="1" applyFont="1" applyFill="1" applyBorder="1" applyAlignment="1">
      <alignment horizontal="right"/>
      <protection/>
    </xf>
    <xf numFmtId="41" fontId="0" fillId="0" borderId="0" xfId="46" applyNumberFormat="1" applyFont="1" applyFill="1" applyBorder="1" applyAlignment="1" applyProtection="1">
      <alignment/>
      <protection/>
    </xf>
    <xf numFmtId="41" fontId="0" fillId="0" borderId="10" xfId="46" applyNumberFormat="1" applyFont="1" applyFill="1" applyBorder="1" applyAlignment="1" applyProtection="1">
      <alignment/>
      <protection/>
    </xf>
    <xf numFmtId="41" fontId="0" fillId="0" borderId="12" xfId="46" applyNumberFormat="1" applyFont="1" applyFill="1" applyBorder="1" applyAlignment="1" applyProtection="1">
      <alignment/>
      <protection/>
    </xf>
    <xf numFmtId="41" fontId="0" fillId="0" borderId="0" xfId="46" applyNumberFormat="1" applyFont="1" applyFill="1" applyBorder="1" applyAlignment="1" applyProtection="1">
      <alignment/>
      <protection/>
    </xf>
    <xf numFmtId="178" fontId="9" fillId="0" borderId="0" xfId="46" applyNumberFormat="1" applyFont="1" applyFill="1" applyBorder="1" applyAlignment="1" applyProtection="1" quotePrefix="1">
      <alignment horizontal="right"/>
      <protection/>
    </xf>
    <xf numFmtId="41" fontId="0" fillId="0" borderId="0" xfId="46" applyNumberFormat="1" applyFont="1" applyFill="1" applyBorder="1" applyAlignment="1">
      <alignment horizontal="right"/>
      <protection/>
    </xf>
    <xf numFmtId="41" fontId="0" fillId="0" borderId="10" xfId="46" applyNumberFormat="1" applyFont="1" applyFill="1" applyBorder="1" applyAlignment="1">
      <alignment horizontal="right"/>
      <protection/>
    </xf>
    <xf numFmtId="41" fontId="0" fillId="0" borderId="0" xfId="46" applyNumberFormat="1" applyFont="1" applyFill="1" applyBorder="1" applyAlignment="1" applyProtection="1">
      <alignment horizontal="right"/>
      <protection/>
    </xf>
    <xf numFmtId="41" fontId="0" fillId="0" borderId="26" xfId="46" applyNumberFormat="1" applyFont="1" applyFill="1" applyBorder="1" applyAlignment="1" applyProtection="1">
      <alignment horizontal="right"/>
      <protection/>
    </xf>
    <xf numFmtId="41" fontId="0" fillId="0" borderId="27" xfId="46" applyNumberFormat="1" applyFont="1" applyFill="1" applyBorder="1" applyAlignment="1" applyProtection="1">
      <alignment horizontal="right"/>
      <protection/>
    </xf>
    <xf numFmtId="41" fontId="0" fillId="0" borderId="28" xfId="46" applyNumberFormat="1" applyFont="1" applyFill="1" applyBorder="1" applyAlignment="1" applyProtection="1">
      <alignment horizontal="right"/>
      <protection/>
    </xf>
    <xf numFmtId="41" fontId="0" fillId="0" borderId="12" xfId="46" applyNumberFormat="1" applyFont="1" applyFill="1" applyBorder="1" applyAlignment="1" applyProtection="1">
      <alignment horizontal="right"/>
      <protection/>
    </xf>
    <xf numFmtId="41" fontId="0" fillId="0" borderId="0" xfId="42" applyNumberFormat="1" applyFont="1" applyFill="1" applyBorder="1" applyAlignment="1">
      <alignment/>
    </xf>
    <xf numFmtId="37" fontId="0" fillId="0" borderId="12" xfId="46" applyNumberFormat="1" applyFont="1" applyFill="1" applyBorder="1" applyAlignment="1" applyProtection="1">
      <alignment/>
      <protection/>
    </xf>
    <xf numFmtId="38" fontId="0" fillId="0" borderId="0" xfId="46" applyNumberFormat="1" applyFont="1" applyFill="1" applyAlignment="1" applyProtection="1">
      <alignment horizontal="right" vertical="top"/>
      <protection/>
    </xf>
    <xf numFmtId="37" fontId="0" fillId="0" borderId="0" xfId="46" applyNumberFormat="1" applyFont="1" applyFill="1">
      <alignment/>
      <protection/>
    </xf>
    <xf numFmtId="37" fontId="0" fillId="0" borderId="0" xfId="46" applyNumberFormat="1" applyFont="1">
      <alignment/>
      <protection/>
    </xf>
    <xf numFmtId="37" fontId="20" fillId="0" borderId="0" xfId="46" applyNumberFormat="1" applyFont="1" applyAlignment="1" applyProtection="1">
      <alignment/>
      <protection/>
    </xf>
    <xf numFmtId="37" fontId="0" fillId="0" borderId="0" xfId="47" applyNumberFormat="1" applyFont="1">
      <alignment/>
      <protection/>
    </xf>
    <xf numFmtId="37" fontId="9" fillId="0" borderId="0" xfId="47" applyNumberFormat="1" applyFont="1" applyAlignment="1">
      <alignment/>
      <protection/>
    </xf>
    <xf numFmtId="37" fontId="0" fillId="0" borderId="0" xfId="47" applyNumberFormat="1" applyFont="1">
      <alignment/>
      <protection/>
    </xf>
    <xf numFmtId="37" fontId="12" fillId="0" borderId="0" xfId="47" applyNumberFormat="1" applyFont="1" applyAlignment="1">
      <alignment/>
      <protection/>
    </xf>
    <xf numFmtId="37" fontId="2" fillId="0" borderId="0" xfId="47" applyNumberFormat="1" applyFont="1">
      <alignment/>
      <protection/>
    </xf>
    <xf numFmtId="37" fontId="0" fillId="0" borderId="0" xfId="47" applyNumberFormat="1" applyFont="1" applyFill="1" applyBorder="1" applyAlignment="1">
      <alignment/>
      <protection/>
    </xf>
    <xf numFmtId="37" fontId="9" fillId="0" borderId="0" xfId="47" applyNumberFormat="1" applyFont="1" applyFill="1" applyBorder="1" applyAlignment="1" applyProtection="1">
      <alignment horizontal="center"/>
      <protection/>
    </xf>
    <xf numFmtId="37" fontId="15" fillId="0" borderId="0" xfId="47" applyNumberFormat="1" applyFont="1" applyFill="1" applyBorder="1" applyAlignment="1" quotePrefix="1">
      <alignment horizontal="center"/>
      <protection/>
    </xf>
    <xf numFmtId="37" fontId="0" fillId="0" borderId="0" xfId="47" applyNumberFormat="1" applyFont="1" applyFill="1" applyBorder="1">
      <alignment/>
      <protection/>
    </xf>
    <xf numFmtId="37" fontId="0" fillId="0" borderId="0" xfId="47" applyNumberFormat="1" applyFont="1" applyFill="1" applyBorder="1">
      <alignment/>
      <protection/>
    </xf>
    <xf numFmtId="37" fontId="9" fillId="0" borderId="0" xfId="47" applyNumberFormat="1" applyFont="1" applyFill="1" applyBorder="1">
      <alignment/>
      <protection/>
    </xf>
    <xf numFmtId="37" fontId="0" fillId="0" borderId="0" xfId="47" applyNumberFormat="1" applyFont="1" applyAlignment="1">
      <alignment/>
      <protection/>
    </xf>
    <xf numFmtId="37" fontId="9" fillId="0" borderId="0" xfId="47" applyNumberFormat="1" applyFont="1">
      <alignment/>
      <protection/>
    </xf>
    <xf numFmtId="37" fontId="9" fillId="0" borderId="0" xfId="47" applyNumberFormat="1" applyFont="1" applyFill="1" applyBorder="1" applyAlignment="1">
      <alignment horizontal="center"/>
      <protection/>
    </xf>
    <xf numFmtId="37" fontId="0" fillId="0" borderId="0" xfId="47" applyNumberFormat="1" applyFont="1" applyFill="1" applyBorder="1" applyAlignment="1" applyProtection="1">
      <alignment/>
      <protection/>
    </xf>
    <xf numFmtId="37" fontId="15" fillId="0" borderId="0" xfId="47" applyNumberFormat="1" applyFont="1" applyFill="1" applyBorder="1" applyAlignment="1" applyProtection="1">
      <alignment horizontal="center"/>
      <protection/>
    </xf>
    <xf numFmtId="37" fontId="10" fillId="0" borderId="0" xfId="47" applyNumberFormat="1" applyFont="1" applyFill="1" applyBorder="1" applyAlignment="1" applyProtection="1">
      <alignment horizontal="center"/>
      <protection/>
    </xf>
    <xf numFmtId="37" fontId="9" fillId="0" borderId="0" xfId="47" applyNumberFormat="1" applyFont="1" applyFill="1" applyBorder="1" applyAlignment="1">
      <alignment/>
      <protection/>
    </xf>
    <xf numFmtId="41" fontId="0" fillId="0" borderId="0" xfId="47" applyNumberFormat="1" applyFont="1" applyFill="1" applyBorder="1" applyAlignment="1">
      <alignment horizontal="right"/>
      <protection/>
    </xf>
    <xf numFmtId="41" fontId="0" fillId="0" borderId="0" xfId="47" applyNumberFormat="1" applyFont="1" applyFill="1" applyBorder="1" applyAlignment="1">
      <alignment horizontal="left"/>
      <protection/>
    </xf>
    <xf numFmtId="41" fontId="0" fillId="0" borderId="0" xfId="47" applyNumberFormat="1" applyFont="1" applyFill="1" applyBorder="1">
      <alignment/>
      <protection/>
    </xf>
    <xf numFmtId="41" fontId="0" fillId="0" borderId="10" xfId="47" applyNumberFormat="1" applyFont="1" applyFill="1" applyBorder="1">
      <alignment/>
      <protection/>
    </xf>
    <xf numFmtId="41" fontId="0" fillId="0" borderId="11" xfId="47" applyNumberFormat="1" applyFont="1" applyFill="1" applyBorder="1">
      <alignment/>
      <protection/>
    </xf>
    <xf numFmtId="37" fontId="21" fillId="0" borderId="0" xfId="47" applyNumberFormat="1" applyFont="1" applyAlignment="1">
      <alignment/>
      <protection/>
    </xf>
    <xf numFmtId="0" fontId="8" fillId="0" borderId="0" xfId="47" applyNumberFormat="1" applyFont="1" applyAlignment="1">
      <alignment/>
      <protection/>
    </xf>
    <xf numFmtId="0" fontId="0" fillId="0" borderId="0" xfId="47" applyNumberFormat="1" applyFont="1" applyAlignment="1">
      <alignment/>
      <protection/>
    </xf>
    <xf numFmtId="0" fontId="7" fillId="0" borderId="0" xfId="47" applyNumberFormat="1" applyFont="1" applyAlignment="1">
      <alignment/>
      <protection/>
    </xf>
    <xf numFmtId="37" fontId="3" fillId="0" borderId="0" xfId="47" applyNumberFormat="1" applyFont="1" applyFill="1" applyBorder="1" applyAlignment="1">
      <alignment/>
      <protection/>
    </xf>
    <xf numFmtId="37" fontId="20" fillId="0" borderId="0" xfId="47" applyNumberFormat="1" applyFont="1" applyAlignment="1">
      <alignment/>
      <protection/>
    </xf>
    <xf numFmtId="37" fontId="20" fillId="0" borderId="0" xfId="46" applyNumberFormat="1" applyFont="1" applyAlignment="1">
      <alignment/>
      <protection/>
    </xf>
    <xf numFmtId="37" fontId="0" fillId="0" borderId="0" xfId="46" applyNumberFormat="1" applyFont="1" applyFill="1" applyAlignment="1" applyProtection="1">
      <alignment horizontal="left" vertical="top" wrapText="1"/>
      <protection/>
    </xf>
    <xf numFmtId="37" fontId="0" fillId="0" borderId="0" xfId="46" applyNumberFormat="1" applyFont="1" applyFill="1" applyProtection="1">
      <alignment/>
      <protection/>
    </xf>
    <xf numFmtId="41" fontId="0" fillId="0" borderId="17" xfId="46" applyNumberFormat="1" applyFont="1" applyFill="1" applyBorder="1" applyAlignment="1" applyProtection="1">
      <alignment/>
      <protection/>
    </xf>
    <xf numFmtId="181" fontId="0" fillId="0" borderId="0" xfId="42" applyNumberFormat="1" applyFont="1" applyFill="1" applyBorder="1" applyAlignment="1" applyProtection="1">
      <alignment/>
      <protection/>
    </xf>
    <xf numFmtId="41" fontId="0" fillId="0" borderId="16" xfId="46" applyNumberFormat="1" applyFont="1" applyFill="1" applyBorder="1" applyAlignment="1" applyProtection="1">
      <alignment horizontal="center"/>
      <protection/>
    </xf>
    <xf numFmtId="37" fontId="0" fillId="0" borderId="0" xfId="46" applyNumberFormat="1" applyFont="1" applyBorder="1" applyAlignment="1" applyProtection="1">
      <alignment/>
      <protection/>
    </xf>
    <xf numFmtId="37" fontId="0" fillId="0" borderId="0" xfId="46" applyNumberFormat="1" applyFont="1" applyProtection="1">
      <alignment/>
      <protection/>
    </xf>
    <xf numFmtId="41" fontId="0" fillId="0" borderId="0" xfId="46" applyNumberFormat="1" applyFont="1" applyFill="1" applyBorder="1">
      <alignment/>
      <protection/>
    </xf>
    <xf numFmtId="37" fontId="0" fillId="0" borderId="0" xfId="46" applyNumberFormat="1" applyFont="1" applyBorder="1" applyAlignment="1">
      <alignment horizontal="center"/>
      <protection/>
    </xf>
    <xf numFmtId="37" fontId="0" fillId="0" borderId="0" xfId="46" applyNumberFormat="1" applyFont="1" applyBorder="1">
      <alignment/>
      <protection/>
    </xf>
    <xf numFmtId="37" fontId="2" fillId="0" borderId="0" xfId="46" applyNumberFormat="1" applyFont="1" applyBorder="1">
      <alignment/>
      <protection/>
    </xf>
    <xf numFmtId="0" fontId="0" fillId="0" borderId="0" xfId="46" applyNumberFormat="1" applyFont="1" applyBorder="1" applyAlignment="1">
      <alignment vertical="top" wrapText="1"/>
      <protection/>
    </xf>
    <xf numFmtId="0" fontId="4" fillId="0" borderId="0" xfId="46" applyNumberFormat="1" applyFont="1" applyBorder="1" applyAlignment="1">
      <alignment/>
      <protection/>
    </xf>
    <xf numFmtId="37" fontId="0" fillId="0" borderId="0" xfId="46" applyNumberFormat="1" applyFont="1" applyAlignment="1">
      <alignment horizontal="center"/>
      <protection/>
    </xf>
    <xf numFmtId="0" fontId="14" fillId="24" borderId="0" xfId="47" applyNumberFormat="1" applyFont="1" applyFill="1" applyAlignment="1">
      <alignment horizontal="center"/>
      <protection/>
    </xf>
    <xf numFmtId="0" fontId="0" fillId="0" borderId="0" xfId="46" applyNumberFormat="1" applyFont="1" applyAlignment="1">
      <alignment horizontal="justify" vertical="top" wrapText="1"/>
      <protection/>
    </xf>
    <xf numFmtId="0" fontId="0" fillId="0" borderId="0" xfId="46" applyNumberFormat="1" applyFont="1" applyAlignment="1">
      <alignment horizontal="justify" vertical="top" wrapText="1"/>
      <protection/>
    </xf>
    <xf numFmtId="37" fontId="11" fillId="0" borderId="0" xfId="46" applyNumberFormat="1" applyFont="1" applyAlignment="1">
      <alignment/>
      <protection/>
    </xf>
    <xf numFmtId="37" fontId="0" fillId="0" borderId="17" xfId="46" applyNumberFormat="1" applyFont="1" applyBorder="1" applyProtection="1">
      <alignment/>
      <protection/>
    </xf>
    <xf numFmtId="37" fontId="11" fillId="0" borderId="0" xfId="46" applyNumberFormat="1" applyFont="1" applyAlignment="1" applyProtection="1">
      <alignment/>
      <protection/>
    </xf>
    <xf numFmtId="0" fontId="11" fillId="0" borderId="0" xfId="46" applyNumberFormat="1" applyFont="1" applyAlignment="1" applyProtection="1">
      <alignment/>
      <protection/>
    </xf>
    <xf numFmtId="37" fontId="9" fillId="0" borderId="0" xfId="46" applyNumberFormat="1" applyFont="1" applyAlignment="1" applyProtection="1">
      <alignment horizontal="center"/>
      <protection/>
    </xf>
    <xf numFmtId="0" fontId="0" fillId="0" borderId="0" xfId="46" applyNumberFormat="1" applyFont="1" applyAlignment="1" applyProtection="1">
      <alignment horizontal="center"/>
      <protection/>
    </xf>
    <xf numFmtId="0" fontId="0" fillId="0" borderId="0" xfId="46" applyNumberFormat="1" applyFont="1" applyAlignment="1" applyProtection="1">
      <alignment/>
      <protection/>
    </xf>
    <xf numFmtId="37" fontId="0" fillId="0" borderId="0" xfId="46" applyNumberFormat="1" applyFont="1" applyAlignment="1" applyProtection="1">
      <alignment horizontal="center"/>
      <protection/>
    </xf>
    <xf numFmtId="37" fontId="13" fillId="24" borderId="0" xfId="46" applyNumberFormat="1" applyFont="1" applyFill="1" applyAlignment="1" applyProtection="1">
      <alignment horizontal="center"/>
      <protection/>
    </xf>
    <xf numFmtId="0" fontId="14" fillId="24" borderId="0" xfId="46" applyNumberFormat="1" applyFont="1" applyFill="1" applyAlignment="1" applyProtection="1">
      <alignment horizontal="center"/>
      <protection/>
    </xf>
    <xf numFmtId="37" fontId="10" fillId="0" borderId="0" xfId="46" applyNumberFormat="1" applyFont="1" applyAlignment="1" applyProtection="1">
      <alignment horizontal="center"/>
      <protection/>
    </xf>
    <xf numFmtId="37" fontId="9" fillId="0" borderId="17" xfId="46" applyNumberFormat="1" applyFont="1" applyBorder="1" applyAlignment="1" applyProtection="1">
      <alignment horizontal="center"/>
      <protection/>
    </xf>
    <xf numFmtId="37" fontId="9" fillId="0" borderId="0" xfId="46" applyNumberFormat="1" applyFont="1" applyBorder="1" applyAlignment="1" applyProtection="1">
      <alignment horizontal="center"/>
      <protection/>
    </xf>
    <xf numFmtId="37" fontId="9" fillId="0" borderId="16" xfId="46" applyNumberFormat="1" applyFont="1" applyBorder="1" applyAlignment="1" applyProtection="1">
      <alignment horizontal="center"/>
      <protection/>
    </xf>
    <xf numFmtId="37" fontId="0" fillId="0" borderId="0" xfId="46" applyNumberFormat="1" applyFont="1" applyAlignment="1" applyProtection="1">
      <alignment horizontal="justify" vertical="top" wrapText="1"/>
      <protection/>
    </xf>
    <xf numFmtId="37" fontId="0" fillId="0" borderId="0" xfId="46" applyNumberFormat="1" applyFont="1" applyAlignment="1" applyProtection="1">
      <alignment horizontal="justify" vertical="top" wrapText="1"/>
      <protection/>
    </xf>
    <xf numFmtId="37" fontId="0" fillId="0" borderId="0" xfId="46" applyNumberFormat="1" applyFont="1" applyAlignment="1">
      <alignment horizontal="left" vertical="top" wrapText="1"/>
      <protection/>
    </xf>
    <xf numFmtId="37" fontId="0" fillId="0" borderId="0" xfId="46" applyNumberFormat="1" applyFont="1" applyAlignment="1">
      <alignment horizontal="left" vertical="top" wrapText="1"/>
      <protection/>
    </xf>
    <xf numFmtId="37" fontId="10" fillId="0" borderId="0" xfId="46" applyNumberFormat="1" applyFont="1" applyAlignment="1">
      <alignment horizontal="center"/>
      <protection/>
    </xf>
    <xf numFmtId="0" fontId="10" fillId="0" borderId="0" xfId="46" applyNumberFormat="1" applyFont="1" applyAlignment="1">
      <alignment horizontal="center"/>
      <protection/>
    </xf>
    <xf numFmtId="37" fontId="9" fillId="0" borderId="0" xfId="46" applyNumberFormat="1" applyFont="1" applyAlignment="1">
      <alignment horizontal="center"/>
      <protection/>
    </xf>
    <xf numFmtId="37" fontId="13" fillId="24" borderId="0" xfId="46" applyNumberFormat="1" applyFont="1" applyFill="1" applyAlignment="1">
      <alignment horizontal="center"/>
      <protection/>
    </xf>
    <xf numFmtId="0" fontId="14" fillId="24" borderId="0" xfId="46" applyNumberFormat="1" applyFont="1" applyFill="1" applyAlignment="1">
      <alignment horizontal="center"/>
      <protection/>
    </xf>
    <xf numFmtId="0" fontId="0" fillId="0" borderId="0" xfId="46" applyNumberFormat="1" applyFont="1" applyAlignment="1">
      <alignment horizontal="center"/>
      <protection/>
    </xf>
    <xf numFmtId="37" fontId="10" fillId="0" borderId="0" xfId="47" applyNumberFormat="1" applyFont="1" applyAlignment="1">
      <alignment horizontal="center"/>
      <protection/>
    </xf>
    <xf numFmtId="0" fontId="10" fillId="0" borderId="0" xfId="47" applyNumberFormat="1" applyFont="1" applyAlignment="1">
      <alignment horizontal="center"/>
      <protection/>
    </xf>
    <xf numFmtId="0" fontId="0" fillId="0" borderId="0" xfId="47" applyNumberFormat="1" applyFont="1" applyAlignment="1">
      <alignment horizontal="justify" vertical="top" wrapText="1"/>
      <protection/>
    </xf>
    <xf numFmtId="37" fontId="11" fillId="0" borderId="0" xfId="47" applyNumberFormat="1" applyFont="1" applyAlignment="1">
      <alignment/>
      <protection/>
    </xf>
    <xf numFmtId="0" fontId="11" fillId="0" borderId="0" xfId="47" applyNumberFormat="1" applyFont="1" applyAlignment="1">
      <alignment/>
      <protection/>
    </xf>
    <xf numFmtId="37" fontId="9" fillId="0" borderId="0" xfId="47" applyNumberFormat="1" applyFont="1" applyAlignment="1">
      <alignment horizontal="center"/>
      <protection/>
    </xf>
    <xf numFmtId="0" fontId="0" fillId="0" borderId="0" xfId="47" applyNumberFormat="1" applyFont="1" applyAlignment="1">
      <alignment horizontal="center"/>
      <protection/>
    </xf>
    <xf numFmtId="37" fontId="0" fillId="0" borderId="0" xfId="47" applyNumberFormat="1" applyFont="1" applyAlignment="1">
      <alignment horizontal="center"/>
      <protection/>
    </xf>
    <xf numFmtId="37" fontId="13" fillId="24" borderId="0" xfId="47" applyNumberFormat="1" applyFont="1" applyFill="1" applyAlignment="1">
      <alignment horizontal="center"/>
      <protection/>
    </xf>
    <xf numFmtId="37" fontId="0" fillId="0" borderId="0" xfId="46" applyNumberFormat="1" applyFont="1" applyFill="1" applyBorder="1" applyAlignment="1">
      <alignment horizontal="justify" vertical="top" wrapText="1"/>
      <protection/>
    </xf>
    <xf numFmtId="37" fontId="0" fillId="0" borderId="0" xfId="46" applyNumberFormat="1" applyFont="1" applyFill="1" applyBorder="1" applyAlignment="1">
      <alignment horizontal="justify" vertical="top" wrapText="1"/>
      <protection/>
    </xf>
    <xf numFmtId="37" fontId="11" fillId="0" borderId="0" xfId="46" applyNumberFormat="1" applyFont="1" applyFill="1" applyBorder="1" applyAlignment="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Custom - Style8_4th Qtr 2007_Kn"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5"/>
  <sheetViews>
    <sheetView showGridLines="0" zoomScaleSheetLayoutView="75" zoomScalePageLayoutView="0" workbookViewId="0" topLeftCell="A19">
      <selection activeCell="D47" sqref="D47"/>
    </sheetView>
  </sheetViews>
  <sheetFormatPr defaultColWidth="8.28125" defaultRowHeight="12.75"/>
  <cols>
    <col min="1" max="1" width="25.421875" style="1" customWidth="1"/>
    <col min="2" max="3" width="2.421875" style="1" customWidth="1"/>
    <col min="4" max="4" width="11.140625" style="3" bestFit="1" customWidth="1"/>
    <col min="5" max="5" width="2.421875" style="3" customWidth="1"/>
    <col min="6" max="6" width="11.140625" style="4" bestFit="1" customWidth="1"/>
    <col min="7" max="7" width="2.421875" style="1" customWidth="1"/>
    <col min="8" max="8" width="12.421875" style="3" customWidth="1"/>
    <col min="9" max="9" width="2.140625" style="1" customWidth="1"/>
    <col min="10" max="10" width="12.421875" style="1" customWidth="1"/>
    <col min="11" max="11" width="3.00390625" style="1" customWidth="1"/>
    <col min="12" max="16384" width="8.28125" style="1" customWidth="1"/>
  </cols>
  <sheetData>
    <row r="1" spans="1:11" ht="15" customHeight="1">
      <c r="A1" s="224" t="s">
        <v>0</v>
      </c>
      <c r="B1" s="225"/>
      <c r="C1" s="225"/>
      <c r="D1" s="225"/>
      <c r="E1" s="225"/>
      <c r="F1" s="225"/>
      <c r="G1" s="225"/>
      <c r="H1" s="225"/>
      <c r="I1" s="225"/>
      <c r="J1" s="225"/>
      <c r="K1" s="226"/>
    </row>
    <row r="2" spans="1:11" ht="12" customHeight="1">
      <c r="A2" s="227" t="s">
        <v>41</v>
      </c>
      <c r="B2" s="225"/>
      <c r="C2" s="225"/>
      <c r="D2" s="225"/>
      <c r="E2" s="225"/>
      <c r="F2" s="225"/>
      <c r="G2" s="225"/>
      <c r="H2" s="225"/>
      <c r="I2" s="225"/>
      <c r="J2" s="225"/>
      <c r="K2" s="226"/>
    </row>
    <row r="3" spans="1:11" ht="12" customHeight="1">
      <c r="A3" s="29"/>
      <c r="B3" s="28"/>
      <c r="C3" s="28"/>
      <c r="D3" s="33"/>
      <c r="E3" s="33"/>
      <c r="F3" s="71"/>
      <c r="G3" s="28"/>
      <c r="H3" s="72"/>
      <c r="I3" s="28"/>
      <c r="J3" s="28"/>
      <c r="K3" s="28"/>
    </row>
    <row r="4" spans="1:11" s="2" customFormat="1" ht="12.75">
      <c r="A4" s="228" t="s">
        <v>42</v>
      </c>
      <c r="B4" s="229"/>
      <c r="C4" s="229"/>
      <c r="D4" s="229"/>
      <c r="E4" s="229"/>
      <c r="F4" s="229"/>
      <c r="G4" s="229"/>
      <c r="H4" s="229"/>
      <c r="I4" s="229"/>
      <c r="J4" s="229"/>
      <c r="K4" s="226"/>
    </row>
    <row r="5" spans="1:11" s="5" customFormat="1" ht="12.75">
      <c r="A5" s="224" t="s">
        <v>104</v>
      </c>
      <c r="B5" s="225"/>
      <c r="C5" s="225"/>
      <c r="D5" s="225"/>
      <c r="E5" s="225"/>
      <c r="F5" s="225"/>
      <c r="G5" s="225"/>
      <c r="H5" s="225"/>
      <c r="I5" s="225"/>
      <c r="J5" s="225"/>
      <c r="K5" s="226"/>
    </row>
    <row r="6" spans="1:11" ht="12.75">
      <c r="A6" s="230" t="s">
        <v>43</v>
      </c>
      <c r="B6" s="230"/>
      <c r="C6" s="230"/>
      <c r="D6" s="230"/>
      <c r="E6" s="230"/>
      <c r="F6" s="230"/>
      <c r="G6" s="230"/>
      <c r="H6" s="230"/>
      <c r="I6" s="230"/>
      <c r="J6" s="230"/>
      <c r="K6" s="226"/>
    </row>
    <row r="7" spans="1:11" ht="13.5" thickBot="1">
      <c r="A7" s="28"/>
      <c r="B7" s="28"/>
      <c r="C7" s="28"/>
      <c r="D7" s="33"/>
      <c r="E7" s="33"/>
      <c r="F7" s="71"/>
      <c r="G7" s="28"/>
      <c r="H7" s="33"/>
      <c r="I7" s="28"/>
      <c r="J7" s="28"/>
      <c r="K7" s="28"/>
    </row>
    <row r="8" spans="1:11" ht="12.75">
      <c r="A8" s="28"/>
      <c r="B8" s="28"/>
      <c r="C8" s="28"/>
      <c r="D8" s="104"/>
      <c r="E8" s="117"/>
      <c r="F8" s="118"/>
      <c r="G8" s="99"/>
      <c r="H8" s="117"/>
      <c r="I8" s="99"/>
      <c r="J8" s="100"/>
      <c r="K8" s="28"/>
    </row>
    <row r="9" spans="1:11" ht="12.75">
      <c r="A9" s="28"/>
      <c r="B9" s="28"/>
      <c r="C9" s="28"/>
      <c r="D9" s="231" t="s">
        <v>7</v>
      </c>
      <c r="E9" s="232"/>
      <c r="F9" s="232"/>
      <c r="G9" s="76"/>
      <c r="H9" s="232" t="s">
        <v>44</v>
      </c>
      <c r="I9" s="232"/>
      <c r="J9" s="233"/>
      <c r="K9" s="28"/>
    </row>
    <row r="10" spans="1:11" ht="12.75">
      <c r="A10" s="28"/>
      <c r="B10" s="28"/>
      <c r="C10" s="28"/>
      <c r="D10" s="105">
        <v>39903</v>
      </c>
      <c r="E10" s="35"/>
      <c r="F10" s="34">
        <v>39538</v>
      </c>
      <c r="G10" s="119"/>
      <c r="H10" s="35">
        <f>D10</f>
        <v>39903</v>
      </c>
      <c r="I10" s="119"/>
      <c r="J10" s="120">
        <f>F10</f>
        <v>39538</v>
      </c>
      <c r="K10" s="28"/>
    </row>
    <row r="11" spans="1:11" ht="12.75">
      <c r="A11" s="28"/>
      <c r="B11" s="28"/>
      <c r="C11" s="28"/>
      <c r="D11" s="103" t="s">
        <v>45</v>
      </c>
      <c r="E11" s="37"/>
      <c r="F11" s="37" t="s">
        <v>45</v>
      </c>
      <c r="G11" s="76"/>
      <c r="H11" s="37" t="s">
        <v>46</v>
      </c>
      <c r="I11" s="76"/>
      <c r="J11" s="101" t="s">
        <v>45</v>
      </c>
      <c r="K11" s="28"/>
    </row>
    <row r="12" spans="1:11" ht="12.75">
      <c r="A12" s="28"/>
      <c r="B12" s="28"/>
      <c r="C12" s="28"/>
      <c r="D12" s="106"/>
      <c r="E12" s="77"/>
      <c r="F12" s="149"/>
      <c r="G12" s="76"/>
      <c r="H12" s="77"/>
      <c r="I12" s="76"/>
      <c r="J12" s="102"/>
      <c r="K12" s="28"/>
    </row>
    <row r="13" spans="1:11" ht="12.75">
      <c r="A13" s="27" t="s">
        <v>47</v>
      </c>
      <c r="B13" s="28"/>
      <c r="C13" s="28"/>
      <c r="D13" s="107">
        <v>30760</v>
      </c>
      <c r="E13" s="77"/>
      <c r="F13" s="155">
        <v>21355</v>
      </c>
      <c r="G13" s="76"/>
      <c r="H13" s="73">
        <f>D13</f>
        <v>30760</v>
      </c>
      <c r="I13" s="76"/>
      <c r="J13" s="121">
        <v>21355</v>
      </c>
      <c r="K13" s="74"/>
    </row>
    <row r="14" spans="1:11" ht="12.75">
      <c r="A14" s="28"/>
      <c r="B14" s="28"/>
      <c r="C14" s="28"/>
      <c r="D14" s="142"/>
      <c r="E14" s="77"/>
      <c r="F14" s="155"/>
      <c r="G14" s="76"/>
      <c r="H14" s="73"/>
      <c r="I14" s="76"/>
      <c r="J14" s="122"/>
      <c r="K14" s="28"/>
    </row>
    <row r="15" spans="1:11" ht="12.75">
      <c r="A15" s="28"/>
      <c r="B15" s="28"/>
      <c r="C15" s="28"/>
      <c r="D15" s="107"/>
      <c r="E15" s="77"/>
      <c r="F15" s="155"/>
      <c r="G15" s="76"/>
      <c r="H15" s="73"/>
      <c r="I15" s="76"/>
      <c r="J15" s="121"/>
      <c r="K15" s="74"/>
    </row>
    <row r="16" spans="1:11" ht="12.75">
      <c r="A16" s="28" t="s">
        <v>95</v>
      </c>
      <c r="B16" s="28"/>
      <c r="C16" s="28"/>
      <c r="D16" s="107">
        <f>-26839</f>
        <v>-26839</v>
      </c>
      <c r="E16" s="77"/>
      <c r="F16" s="155">
        <v>-19453</v>
      </c>
      <c r="G16" s="76"/>
      <c r="H16" s="73">
        <f>D16</f>
        <v>-26839</v>
      </c>
      <c r="I16" s="76"/>
      <c r="J16" s="121">
        <v>-19453</v>
      </c>
      <c r="K16" s="74"/>
    </row>
    <row r="17" spans="1:11" ht="12.75">
      <c r="A17" s="28" t="s">
        <v>8</v>
      </c>
      <c r="B17" s="28"/>
      <c r="C17" s="28"/>
      <c r="D17" s="107">
        <f>-2728</f>
        <v>-2728</v>
      </c>
      <c r="E17" s="77"/>
      <c r="F17" s="155">
        <v>-2337</v>
      </c>
      <c r="G17" s="76"/>
      <c r="H17" s="73">
        <f>D17</f>
        <v>-2728</v>
      </c>
      <c r="I17" s="76"/>
      <c r="J17" s="121">
        <v>-2337</v>
      </c>
      <c r="K17" s="28"/>
    </row>
    <row r="18" spans="1:11" ht="12.75">
      <c r="A18" s="28" t="s">
        <v>87</v>
      </c>
      <c r="B18" s="28"/>
      <c r="C18" s="28"/>
      <c r="D18" s="107">
        <v>124</v>
      </c>
      <c r="E18" s="77"/>
      <c r="F18" s="155">
        <v>47</v>
      </c>
      <c r="G18" s="76"/>
      <c r="H18" s="73">
        <f>D18</f>
        <v>124</v>
      </c>
      <c r="I18" s="76"/>
      <c r="J18" s="121">
        <v>47</v>
      </c>
      <c r="K18" s="28"/>
    </row>
    <row r="19" spans="1:11" ht="12.75">
      <c r="A19" s="28"/>
      <c r="B19" s="28"/>
      <c r="C19" s="28"/>
      <c r="D19" s="108"/>
      <c r="E19" s="77"/>
      <c r="F19" s="156"/>
      <c r="G19" s="76"/>
      <c r="H19" s="75"/>
      <c r="I19" s="76"/>
      <c r="J19" s="123"/>
      <c r="K19" s="74"/>
    </row>
    <row r="20" spans="1:11" ht="12.75">
      <c r="A20" s="29" t="s">
        <v>108</v>
      </c>
      <c r="B20" s="28"/>
      <c r="C20" s="28"/>
      <c r="D20" s="107">
        <f>SUM(D13:D18)</f>
        <v>1317</v>
      </c>
      <c r="E20" s="77"/>
      <c r="F20" s="155">
        <v>-388</v>
      </c>
      <c r="G20" s="76"/>
      <c r="H20" s="73">
        <f>D20</f>
        <v>1317</v>
      </c>
      <c r="I20" s="76"/>
      <c r="J20" s="135">
        <v>-388</v>
      </c>
      <c r="K20" s="28"/>
    </row>
    <row r="21" spans="1:11" ht="12.75" customHeight="1">
      <c r="A21" s="30"/>
      <c r="B21" s="28"/>
      <c r="C21" s="28"/>
      <c r="D21" s="107"/>
      <c r="E21" s="77"/>
      <c r="F21" s="155"/>
      <c r="G21" s="76"/>
      <c r="H21" s="73"/>
      <c r="I21" s="76"/>
      <c r="J21" s="122"/>
      <c r="K21" s="28"/>
    </row>
    <row r="22" spans="1:11" ht="12.75" customHeight="1">
      <c r="A22" s="30" t="s">
        <v>49</v>
      </c>
      <c r="B22" s="28"/>
      <c r="C22" s="28"/>
      <c r="D22" s="107">
        <f>-187</f>
        <v>-187</v>
      </c>
      <c r="E22" s="77"/>
      <c r="F22" s="155">
        <v>-49</v>
      </c>
      <c r="G22" s="76"/>
      <c r="H22" s="73">
        <f>D22</f>
        <v>-187</v>
      </c>
      <c r="I22" s="76"/>
      <c r="J22" s="121">
        <v>-49</v>
      </c>
      <c r="K22" s="28"/>
    </row>
    <row r="23" spans="1:11" ht="12.75" customHeight="1">
      <c r="A23" s="203" t="s">
        <v>96</v>
      </c>
      <c r="B23" s="204"/>
      <c r="C23" s="204"/>
      <c r="D23" s="205">
        <v>0</v>
      </c>
      <c r="E23" s="53"/>
      <c r="F23" s="155">
        <v>0</v>
      </c>
      <c r="G23" s="68"/>
      <c r="H23" s="206">
        <f>D23</f>
        <v>0</v>
      </c>
      <c r="I23" s="68"/>
      <c r="J23" s="207">
        <v>0</v>
      </c>
      <c r="K23" s="28"/>
    </row>
    <row r="24" spans="1:11" ht="12.75">
      <c r="A24" s="31"/>
      <c r="B24" s="28"/>
      <c r="C24" s="28"/>
      <c r="D24" s="108"/>
      <c r="E24" s="77"/>
      <c r="F24" s="156"/>
      <c r="G24" s="76"/>
      <c r="H24" s="75"/>
      <c r="I24" s="76"/>
      <c r="J24" s="123"/>
      <c r="K24" s="28"/>
    </row>
    <row r="25" spans="1:11" ht="12.75">
      <c r="A25" s="29" t="s">
        <v>109</v>
      </c>
      <c r="B25" s="28"/>
      <c r="C25" s="28"/>
      <c r="D25" s="107">
        <f>SUM(D20:D23)</f>
        <v>1130</v>
      </c>
      <c r="E25" s="77"/>
      <c r="F25" s="155">
        <v>-437</v>
      </c>
      <c r="G25" s="76"/>
      <c r="H25" s="73">
        <f>D25</f>
        <v>1130</v>
      </c>
      <c r="I25" s="76"/>
      <c r="J25" s="135">
        <v>-437</v>
      </c>
      <c r="K25" s="28"/>
    </row>
    <row r="26" spans="1:11" ht="12.75">
      <c r="A26" s="28"/>
      <c r="B26" s="28"/>
      <c r="C26" s="28"/>
      <c r="D26" s="107"/>
      <c r="E26" s="77"/>
      <c r="F26" s="155"/>
      <c r="G26" s="76"/>
      <c r="H26" s="73"/>
      <c r="I26" s="76"/>
      <c r="J26" s="122"/>
      <c r="K26" s="28"/>
    </row>
    <row r="27" spans="1:11" ht="12.75">
      <c r="A27" s="31" t="s">
        <v>50</v>
      </c>
      <c r="B27" s="28"/>
      <c r="C27" s="28"/>
      <c r="D27" s="107">
        <f>-570</f>
        <v>-570</v>
      </c>
      <c r="E27" s="77"/>
      <c r="F27" s="155">
        <v>0</v>
      </c>
      <c r="G27" s="76"/>
      <c r="H27" s="73">
        <f>D27</f>
        <v>-570</v>
      </c>
      <c r="I27" s="76"/>
      <c r="J27" s="121">
        <v>0</v>
      </c>
      <c r="K27" s="28"/>
    </row>
    <row r="28" spans="1:11" ht="12.75">
      <c r="A28" s="31"/>
      <c r="B28" s="28"/>
      <c r="C28" s="28"/>
      <c r="D28" s="108"/>
      <c r="E28" s="77"/>
      <c r="F28" s="156"/>
      <c r="G28" s="76"/>
      <c r="H28" s="75"/>
      <c r="I28" s="76"/>
      <c r="J28" s="123"/>
      <c r="K28" s="28"/>
    </row>
    <row r="29" spans="1:11" ht="13.5" thickBot="1">
      <c r="A29" s="27" t="s">
        <v>110</v>
      </c>
      <c r="B29" s="28"/>
      <c r="C29" s="28"/>
      <c r="D29" s="109">
        <f>SUM(D25:D28)</f>
        <v>560</v>
      </c>
      <c r="E29" s="77"/>
      <c r="F29" s="157">
        <v>-437</v>
      </c>
      <c r="G29" s="76"/>
      <c r="H29" s="78">
        <f>D29</f>
        <v>560</v>
      </c>
      <c r="I29" s="76"/>
      <c r="J29" s="136">
        <v>-437</v>
      </c>
      <c r="K29" s="28"/>
    </row>
    <row r="30" spans="1:11" ht="13.5" thickTop="1">
      <c r="A30" s="28"/>
      <c r="B30" s="28"/>
      <c r="C30" s="28"/>
      <c r="D30" s="107"/>
      <c r="E30" s="77"/>
      <c r="F30" s="158"/>
      <c r="G30" s="76"/>
      <c r="H30" s="73"/>
      <c r="I30" s="76"/>
      <c r="J30" s="122"/>
      <c r="K30" s="28"/>
    </row>
    <row r="31" spans="1:11" ht="12.75">
      <c r="A31" s="32"/>
      <c r="B31" s="28"/>
      <c r="C31" s="28"/>
      <c r="D31" s="110"/>
      <c r="E31" s="77"/>
      <c r="F31" s="150"/>
      <c r="G31" s="76"/>
      <c r="H31" s="77"/>
      <c r="I31" s="76"/>
      <c r="J31" s="122"/>
      <c r="K31" s="28"/>
    </row>
    <row r="32" spans="1:11" ht="12.75">
      <c r="A32" s="32"/>
      <c r="B32" s="28"/>
      <c r="C32" s="28"/>
      <c r="D32" s="110"/>
      <c r="E32" s="77"/>
      <c r="F32" s="150"/>
      <c r="G32" s="76"/>
      <c r="H32" s="79"/>
      <c r="I32" s="76"/>
      <c r="J32" s="122"/>
      <c r="K32" s="28"/>
    </row>
    <row r="33" spans="1:11" ht="12.75">
      <c r="A33" s="209" t="s">
        <v>107</v>
      </c>
      <c r="B33" s="28"/>
      <c r="C33" s="28"/>
      <c r="D33" s="106"/>
      <c r="E33" s="77"/>
      <c r="F33" s="208"/>
      <c r="G33" s="76"/>
      <c r="H33" s="77"/>
      <c r="I33" s="76"/>
      <c r="J33" s="124"/>
      <c r="K33" s="28"/>
    </row>
    <row r="34" spans="1:11" ht="12.75">
      <c r="A34" s="33" t="s">
        <v>51</v>
      </c>
      <c r="B34" s="70"/>
      <c r="C34" s="70"/>
      <c r="D34" s="111">
        <v>0.56</v>
      </c>
      <c r="E34" s="115"/>
      <c r="F34" s="112">
        <f>-0.43</f>
        <v>-0.43</v>
      </c>
      <c r="G34" s="115"/>
      <c r="H34" s="112">
        <f>D34</f>
        <v>0.56</v>
      </c>
      <c r="I34" s="115"/>
      <c r="J34" s="112">
        <v>-0.43</v>
      </c>
      <c r="K34" s="221"/>
    </row>
    <row r="35" spans="1:11" ht="12.75">
      <c r="A35" s="33" t="s">
        <v>52</v>
      </c>
      <c r="B35" s="70"/>
      <c r="C35" s="70"/>
      <c r="D35" s="113" t="s">
        <v>48</v>
      </c>
      <c r="E35" s="115"/>
      <c r="F35" s="82" t="s">
        <v>48</v>
      </c>
      <c r="G35" s="115"/>
      <c r="H35" s="82" t="s">
        <v>48</v>
      </c>
      <c r="I35" s="115"/>
      <c r="J35" s="125" t="s">
        <v>48</v>
      </c>
      <c r="K35" s="28"/>
    </row>
    <row r="36" spans="1:11" ht="12.75">
      <c r="A36" s="33"/>
      <c r="B36" s="70"/>
      <c r="C36" s="70"/>
      <c r="D36" s="114"/>
      <c r="E36" s="126"/>
      <c r="F36" s="115"/>
      <c r="G36" s="127"/>
      <c r="H36" s="115"/>
      <c r="I36" s="127"/>
      <c r="J36" s="128"/>
      <c r="K36" s="28"/>
    </row>
    <row r="37" spans="1:11" ht="12.75">
      <c r="A37" s="33" t="s">
        <v>10</v>
      </c>
      <c r="B37" s="70"/>
      <c r="C37" s="70"/>
      <c r="D37" s="113" t="s">
        <v>48</v>
      </c>
      <c r="E37" s="115"/>
      <c r="F37" s="82" t="s">
        <v>48</v>
      </c>
      <c r="G37" s="115"/>
      <c r="H37" s="82" t="s">
        <v>48</v>
      </c>
      <c r="I37" s="115"/>
      <c r="J37" s="125" t="s">
        <v>48</v>
      </c>
      <c r="K37" s="28"/>
    </row>
    <row r="38" spans="1:11" ht="13.5" thickBot="1">
      <c r="A38" s="33"/>
      <c r="B38" s="70"/>
      <c r="C38" s="70"/>
      <c r="D38" s="116"/>
      <c r="E38" s="129"/>
      <c r="F38" s="130"/>
      <c r="G38" s="131"/>
      <c r="H38" s="132"/>
      <c r="I38" s="131"/>
      <c r="J38" s="133"/>
      <c r="K38" s="28"/>
    </row>
    <row r="39" spans="1:11" ht="12.75">
      <c r="A39" s="172" t="s">
        <v>53</v>
      </c>
      <c r="B39" s="70"/>
      <c r="C39" s="70"/>
      <c r="D39" s="81"/>
      <c r="E39" s="83"/>
      <c r="F39" s="84"/>
      <c r="G39" s="85"/>
      <c r="H39" s="81"/>
      <c r="I39" s="85"/>
      <c r="J39" s="84"/>
      <c r="K39" s="28"/>
    </row>
    <row r="40" spans="1:11" ht="9.75" customHeight="1">
      <c r="A40" s="28"/>
      <c r="B40" s="70"/>
      <c r="C40" s="70"/>
      <c r="D40" s="81"/>
      <c r="E40" s="83"/>
      <c r="F40" s="84"/>
      <c r="G40" s="85"/>
      <c r="H40" s="81"/>
      <c r="I40" s="85"/>
      <c r="J40" s="84"/>
      <c r="K40" s="28"/>
    </row>
    <row r="41" spans="1:11" ht="45" customHeight="1">
      <c r="A41" s="234" t="s">
        <v>111</v>
      </c>
      <c r="B41" s="235"/>
      <c r="C41" s="235"/>
      <c r="D41" s="235"/>
      <c r="E41" s="235"/>
      <c r="F41" s="235"/>
      <c r="G41" s="235"/>
      <c r="H41" s="235"/>
      <c r="I41" s="235"/>
      <c r="J41" s="235"/>
      <c r="K41" s="97"/>
    </row>
    <row r="42" spans="1:11" ht="12.75" customHeight="1">
      <c r="A42" s="235"/>
      <c r="B42" s="235"/>
      <c r="C42" s="235"/>
      <c r="D42" s="235"/>
      <c r="E42" s="235"/>
      <c r="F42" s="235"/>
      <c r="G42" s="235"/>
      <c r="H42" s="235"/>
      <c r="I42" s="235"/>
      <c r="J42" s="235"/>
      <c r="K42" s="28"/>
    </row>
    <row r="43" spans="1:11" ht="12.75">
      <c r="A43" s="222" t="s">
        <v>125</v>
      </c>
      <c r="B43" s="223"/>
      <c r="C43" s="223"/>
      <c r="D43" s="223"/>
      <c r="E43" s="223"/>
      <c r="F43" s="223"/>
      <c r="G43" s="223"/>
      <c r="H43" s="223"/>
      <c r="I43" s="223"/>
      <c r="J43" s="223"/>
      <c r="K43" s="28"/>
    </row>
    <row r="44" spans="1:11" ht="12.75">
      <c r="A44" s="222" t="s">
        <v>126</v>
      </c>
      <c r="B44" s="223"/>
      <c r="C44" s="223"/>
      <c r="D44" s="223"/>
      <c r="E44" s="223"/>
      <c r="F44" s="223"/>
      <c r="G44" s="223"/>
      <c r="H44" s="223"/>
      <c r="I44" s="223"/>
      <c r="J44" s="223"/>
      <c r="K44" s="28"/>
    </row>
    <row r="45" ht="17.25" customHeight="1">
      <c r="K45" s="28"/>
    </row>
  </sheetData>
  <sheetProtection/>
  <mergeCells count="10">
    <mergeCell ref="A44:J44"/>
    <mergeCell ref="A1:K1"/>
    <mergeCell ref="A2:K2"/>
    <mergeCell ref="A4:K4"/>
    <mergeCell ref="A5:K5"/>
    <mergeCell ref="A43:J43"/>
    <mergeCell ref="A6:K6"/>
    <mergeCell ref="D9:F9"/>
    <mergeCell ref="H9:J9"/>
    <mergeCell ref="A41:J42"/>
  </mergeCells>
  <printOptions horizontalCentered="1"/>
  <pageMargins left="0.1" right="0.1" top="0.5" bottom="0.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8"/>
  <sheetViews>
    <sheetView showGridLines="0" zoomScaleSheetLayoutView="75" zoomScalePageLayoutView="0" workbookViewId="0" topLeftCell="A32">
      <selection activeCell="E61" sqref="E61"/>
    </sheetView>
  </sheetViews>
  <sheetFormatPr defaultColWidth="8.28125" defaultRowHeight="12.75"/>
  <cols>
    <col min="1" max="1" width="42.8515625" style="10" customWidth="1"/>
    <col min="2" max="2" width="7.28125" style="10" customWidth="1"/>
    <col min="3" max="3" width="13.140625" style="10" customWidth="1"/>
    <col min="4" max="4" width="4.57421875" style="13" customWidth="1"/>
    <col min="5" max="5" width="13.28125" style="17" customWidth="1"/>
    <col min="6" max="6" width="4.140625" style="13" customWidth="1"/>
    <col min="7" max="7" width="10.140625" style="13" customWidth="1"/>
    <col min="8" max="8" width="17.140625" style="43" customWidth="1"/>
    <col min="9" max="16384" width="8.28125" style="13" customWidth="1"/>
  </cols>
  <sheetData>
    <row r="1" spans="1:9" s="6" customFormat="1" ht="15" customHeight="1">
      <c r="A1" s="240" t="s">
        <v>0</v>
      </c>
      <c r="B1" s="240"/>
      <c r="C1" s="240"/>
      <c r="D1" s="240"/>
      <c r="E1" s="240"/>
      <c r="F1" s="49"/>
      <c r="G1" s="49"/>
      <c r="H1" s="49"/>
      <c r="I1" s="49"/>
    </row>
    <row r="2" spans="1:9" s="6" customFormat="1" ht="12" customHeight="1">
      <c r="A2" s="240" t="s">
        <v>41</v>
      </c>
      <c r="B2" s="240"/>
      <c r="C2" s="240"/>
      <c r="D2" s="240"/>
      <c r="E2" s="240"/>
      <c r="F2" s="49"/>
      <c r="G2" s="49"/>
      <c r="H2" s="49"/>
      <c r="I2" s="49"/>
    </row>
    <row r="3" spans="1:9" s="6" customFormat="1" ht="12" customHeight="1">
      <c r="A3" s="48"/>
      <c r="B3" s="48"/>
      <c r="C3" s="146"/>
      <c r="D3" s="49"/>
      <c r="E3" s="57"/>
      <c r="F3" s="49"/>
      <c r="G3" s="49"/>
      <c r="H3" s="49"/>
      <c r="I3" s="49"/>
    </row>
    <row r="4" spans="1:9" s="7" customFormat="1" ht="12.75">
      <c r="A4" s="241" t="s">
        <v>54</v>
      </c>
      <c r="B4" s="241"/>
      <c r="C4" s="242"/>
      <c r="D4" s="242"/>
      <c r="E4" s="242"/>
      <c r="F4" s="52"/>
      <c r="G4" s="52"/>
      <c r="H4" s="52"/>
      <c r="I4" s="52"/>
    </row>
    <row r="5" spans="1:9" s="6" customFormat="1" ht="12.75">
      <c r="A5" s="240" t="s">
        <v>105</v>
      </c>
      <c r="B5" s="240"/>
      <c r="C5" s="243"/>
      <c r="D5" s="243"/>
      <c r="E5" s="243"/>
      <c r="F5" s="49"/>
      <c r="G5" s="49"/>
      <c r="H5" s="49"/>
      <c r="I5" s="49"/>
    </row>
    <row r="6" spans="1:9" s="6" customFormat="1" ht="12.75">
      <c r="A6" s="238" t="s">
        <v>43</v>
      </c>
      <c r="B6" s="238"/>
      <c r="C6" s="239"/>
      <c r="D6" s="239"/>
      <c r="E6" s="239"/>
      <c r="F6" s="49"/>
      <c r="G6" s="49"/>
      <c r="H6" s="49"/>
      <c r="I6" s="49"/>
    </row>
    <row r="7" spans="1:9" ht="12.75">
      <c r="A7" s="42"/>
      <c r="B7" s="42"/>
      <c r="C7" s="51"/>
      <c r="D7" s="58"/>
      <c r="E7" s="59"/>
      <c r="F7" s="26"/>
      <c r="G7" s="51"/>
      <c r="H7" s="86"/>
      <c r="I7" s="43"/>
    </row>
    <row r="8" spans="1:9" ht="12.75">
      <c r="A8" s="53"/>
      <c r="B8" s="37"/>
      <c r="C8" s="36">
        <v>39903</v>
      </c>
      <c r="D8" s="40"/>
      <c r="E8" s="159">
        <v>39813</v>
      </c>
      <c r="F8" s="60"/>
      <c r="G8" s="60"/>
      <c r="H8" s="64"/>
      <c r="I8" s="43"/>
    </row>
    <row r="9" spans="1:9" ht="12.75">
      <c r="A9" s="53"/>
      <c r="B9" s="53"/>
      <c r="C9" s="51" t="s">
        <v>46</v>
      </c>
      <c r="D9" s="51"/>
      <c r="E9" s="59" t="s">
        <v>46</v>
      </c>
      <c r="F9" s="60"/>
      <c r="G9" s="60"/>
      <c r="H9" s="64"/>
      <c r="I9" s="43"/>
    </row>
    <row r="10" spans="1:9" ht="12.75">
      <c r="A10" s="53"/>
      <c r="B10" s="53"/>
      <c r="C10" s="51" t="s">
        <v>55</v>
      </c>
      <c r="D10" s="51"/>
      <c r="E10" s="59" t="s">
        <v>39</v>
      </c>
      <c r="F10" s="60"/>
      <c r="G10" s="60"/>
      <c r="H10" s="64"/>
      <c r="I10" s="43"/>
    </row>
    <row r="11" spans="1:9" ht="12.75">
      <c r="A11" s="61" t="s">
        <v>56</v>
      </c>
      <c r="B11" s="61"/>
      <c r="C11" s="42"/>
      <c r="D11" s="43"/>
      <c r="E11" s="153"/>
      <c r="F11" s="60"/>
      <c r="G11" s="60"/>
      <c r="H11" s="64"/>
      <c r="I11" s="43"/>
    </row>
    <row r="12" spans="1:9" ht="12.75">
      <c r="A12" s="43" t="s">
        <v>57</v>
      </c>
      <c r="B12" s="43"/>
      <c r="C12" s="42">
        <v>2149</v>
      </c>
      <c r="D12" s="62"/>
      <c r="E12" s="160">
        <v>1832</v>
      </c>
      <c r="F12" s="63"/>
      <c r="G12" s="63"/>
      <c r="H12" s="62"/>
      <c r="I12" s="43"/>
    </row>
    <row r="13" spans="1:9" ht="12.75">
      <c r="A13" s="43" t="s">
        <v>29</v>
      </c>
      <c r="B13" s="43"/>
      <c r="C13" s="42">
        <v>1609</v>
      </c>
      <c r="D13" s="62"/>
      <c r="E13" s="160">
        <v>1959</v>
      </c>
      <c r="F13" s="63"/>
      <c r="G13" s="63"/>
      <c r="H13" s="62"/>
      <c r="I13" s="43"/>
    </row>
    <row r="14" spans="1:9" ht="12.75">
      <c r="A14" s="43" t="s">
        <v>30</v>
      </c>
      <c r="B14" s="43"/>
      <c r="C14" s="42">
        <v>94</v>
      </c>
      <c r="D14" s="62"/>
      <c r="E14" s="160">
        <v>94</v>
      </c>
      <c r="F14" s="63"/>
      <c r="G14" s="63"/>
      <c r="H14" s="62"/>
      <c r="I14" s="43"/>
    </row>
    <row r="15" spans="1:9" ht="12.75">
      <c r="A15" s="144" t="s">
        <v>101</v>
      </c>
      <c r="B15" s="43"/>
      <c r="C15" s="160">
        <v>0</v>
      </c>
      <c r="D15" s="62"/>
      <c r="E15" s="160">
        <v>0</v>
      </c>
      <c r="F15" s="63"/>
      <c r="G15" s="63"/>
      <c r="H15" s="62"/>
      <c r="I15" s="43"/>
    </row>
    <row r="16" spans="1:9" ht="12.75">
      <c r="A16" s="43" t="s">
        <v>35</v>
      </c>
      <c r="B16" s="43"/>
      <c r="C16" s="98">
        <f>240+121</f>
        <v>361</v>
      </c>
      <c r="D16" s="62"/>
      <c r="E16" s="161">
        <v>333</v>
      </c>
      <c r="F16" s="63"/>
      <c r="G16" s="63"/>
      <c r="H16" s="62"/>
      <c r="I16" s="43"/>
    </row>
    <row r="17" spans="1:9" ht="12.75">
      <c r="A17" s="43"/>
      <c r="B17" s="43"/>
      <c r="C17" s="42">
        <f>SUM(C12:C16)</f>
        <v>4213</v>
      </c>
      <c r="D17" s="62"/>
      <c r="E17" s="160">
        <f>SUM(E12:E16)</f>
        <v>4218</v>
      </c>
      <c r="F17" s="63"/>
      <c r="G17" s="63"/>
      <c r="H17" s="62"/>
      <c r="I17" s="43"/>
    </row>
    <row r="18" spans="1:9" ht="12.75">
      <c r="A18" s="53"/>
      <c r="B18" s="43"/>
      <c r="C18" s="53"/>
      <c r="D18" s="64"/>
      <c r="E18" s="162" t="s">
        <v>40</v>
      </c>
      <c r="F18" s="60"/>
      <c r="G18" s="60"/>
      <c r="H18" s="64"/>
      <c r="I18" s="43"/>
    </row>
    <row r="19" spans="1:9" ht="12.75">
      <c r="A19" s="61" t="s">
        <v>58</v>
      </c>
      <c r="B19" s="43"/>
      <c r="C19" s="53"/>
      <c r="D19" s="64"/>
      <c r="E19" s="162"/>
      <c r="F19" s="60"/>
      <c r="G19" s="60"/>
      <c r="H19" s="87"/>
      <c r="I19" s="43"/>
    </row>
    <row r="20" spans="1:9" ht="12.75">
      <c r="A20" s="53" t="s">
        <v>1</v>
      </c>
      <c r="B20" s="43"/>
      <c r="C20" s="138">
        <v>966</v>
      </c>
      <c r="D20" s="64"/>
      <c r="E20" s="163">
        <v>1592</v>
      </c>
      <c r="F20" s="60"/>
      <c r="G20" s="60"/>
      <c r="H20" s="64"/>
      <c r="I20" s="43"/>
    </row>
    <row r="21" spans="1:9" ht="12.75">
      <c r="A21" s="53" t="s">
        <v>59</v>
      </c>
      <c r="B21" s="43"/>
      <c r="C21" s="139">
        <v>77585</v>
      </c>
      <c r="D21" s="64"/>
      <c r="E21" s="164">
        <v>68257</v>
      </c>
      <c r="F21" s="60"/>
      <c r="G21" s="60"/>
      <c r="H21" s="64"/>
      <c r="I21" s="43"/>
    </row>
    <row r="22" spans="1:9" ht="12.75">
      <c r="A22" s="53" t="s">
        <v>88</v>
      </c>
      <c r="B22" s="43"/>
      <c r="C22" s="139">
        <v>5787</v>
      </c>
      <c r="D22" s="64"/>
      <c r="E22" s="164">
        <v>5902</v>
      </c>
      <c r="F22" s="60"/>
      <c r="G22" s="60"/>
      <c r="H22" s="64"/>
      <c r="I22" s="43"/>
    </row>
    <row r="23" spans="1:9" ht="12.75">
      <c r="A23" s="53" t="s">
        <v>60</v>
      </c>
      <c r="B23" s="43"/>
      <c r="C23" s="139">
        <v>11492</v>
      </c>
      <c r="D23" s="64"/>
      <c r="E23" s="164">
        <v>10530</v>
      </c>
      <c r="F23" s="60"/>
      <c r="G23" s="60"/>
      <c r="H23" s="64"/>
      <c r="I23" s="43"/>
    </row>
    <row r="24" spans="1:9" ht="12.75">
      <c r="A24" s="53" t="s">
        <v>19</v>
      </c>
      <c r="B24" s="43"/>
      <c r="C24" s="140">
        <v>11</v>
      </c>
      <c r="D24" s="64"/>
      <c r="E24" s="165">
        <v>0</v>
      </c>
      <c r="F24" s="60"/>
      <c r="G24" s="60"/>
      <c r="H24" s="64"/>
      <c r="I24" s="43"/>
    </row>
    <row r="25" spans="1:9" ht="12.75">
      <c r="A25" s="42"/>
      <c r="B25" s="43"/>
      <c r="C25" s="42">
        <f>SUM(C20:C24)</f>
        <v>95841</v>
      </c>
      <c r="D25" s="42"/>
      <c r="E25" s="143">
        <f>SUM(E20:E24)</f>
        <v>86281</v>
      </c>
      <c r="F25" s="62"/>
      <c r="G25" s="62"/>
      <c r="H25" s="62"/>
      <c r="I25" s="43"/>
    </row>
    <row r="26" spans="1:9" ht="12.75">
      <c r="A26" s="61" t="s">
        <v>61</v>
      </c>
      <c r="B26" s="43"/>
      <c r="C26" s="53"/>
      <c r="D26" s="64"/>
      <c r="E26" s="162"/>
      <c r="F26" s="64"/>
      <c r="G26" s="64"/>
      <c r="H26" s="64"/>
      <c r="I26" s="43"/>
    </row>
    <row r="27" spans="1:9" ht="12.75">
      <c r="A27" s="42" t="s">
        <v>62</v>
      </c>
      <c r="B27" s="43"/>
      <c r="C27" s="138">
        <v>73619</v>
      </c>
      <c r="D27" s="43"/>
      <c r="E27" s="163">
        <v>66147</v>
      </c>
      <c r="F27" s="62"/>
      <c r="G27" s="62"/>
      <c r="H27" s="64"/>
      <c r="I27" s="43"/>
    </row>
    <row r="28" spans="1:9" ht="12.75">
      <c r="A28" s="53" t="s">
        <v>63</v>
      </c>
      <c r="B28" s="43"/>
      <c r="C28" s="139">
        <v>646</v>
      </c>
      <c r="D28" s="64"/>
      <c r="E28" s="164">
        <v>2871</v>
      </c>
      <c r="F28" s="64"/>
      <c r="G28" s="64"/>
      <c r="H28" s="64"/>
      <c r="I28" s="43"/>
    </row>
    <row r="29" spans="1:9" ht="12.75">
      <c r="A29" s="53" t="s">
        <v>12</v>
      </c>
      <c r="B29" s="43"/>
      <c r="C29" s="139">
        <v>2092</v>
      </c>
      <c r="D29" s="64"/>
      <c r="E29" s="164">
        <v>133</v>
      </c>
      <c r="F29" s="64"/>
      <c r="G29" s="64"/>
      <c r="H29" s="64"/>
      <c r="I29" s="43"/>
    </row>
    <row r="30" spans="1:9" ht="12.75">
      <c r="A30" s="53" t="s">
        <v>64</v>
      </c>
      <c r="B30" s="43"/>
      <c r="C30" s="139">
        <v>8226</v>
      </c>
      <c r="D30" s="64"/>
      <c r="E30" s="164">
        <v>9381</v>
      </c>
      <c r="F30" s="64"/>
      <c r="G30" s="64"/>
      <c r="H30" s="64"/>
      <c r="I30" s="43"/>
    </row>
    <row r="31" spans="1:9" ht="12.75">
      <c r="A31" s="53" t="s">
        <v>13</v>
      </c>
      <c r="B31" s="43"/>
      <c r="C31" s="141">
        <f>744+570</f>
        <v>1314</v>
      </c>
      <c r="D31" s="64"/>
      <c r="E31" s="165">
        <v>327</v>
      </c>
      <c r="F31" s="64"/>
      <c r="G31" s="64"/>
      <c r="H31" s="62"/>
      <c r="I31" s="43"/>
    </row>
    <row r="32" spans="1:9" ht="12.75">
      <c r="A32" s="53"/>
      <c r="B32" s="43"/>
      <c r="C32" s="42">
        <f>SUM(C27:C31)</f>
        <v>85897</v>
      </c>
      <c r="D32" s="42"/>
      <c r="E32" s="143">
        <f>SUM(E27:E31)</f>
        <v>78859</v>
      </c>
      <c r="F32" s="64"/>
      <c r="G32" s="64"/>
      <c r="H32" s="89"/>
      <c r="I32" s="43"/>
    </row>
    <row r="33" spans="1:9" ht="12.75">
      <c r="A33" s="53" t="s">
        <v>65</v>
      </c>
      <c r="B33" s="43"/>
      <c r="C33" s="53"/>
      <c r="D33" s="64"/>
      <c r="E33" s="162"/>
      <c r="F33" s="64"/>
      <c r="G33" s="64"/>
      <c r="I33" s="43"/>
    </row>
    <row r="34" spans="1:9" ht="12.75">
      <c r="A34" s="26" t="s">
        <v>89</v>
      </c>
      <c r="B34" s="43"/>
      <c r="C34" s="162">
        <f>C25-C32</f>
        <v>9944</v>
      </c>
      <c r="D34" s="64"/>
      <c r="E34" s="162">
        <f>E25-E32</f>
        <v>7422</v>
      </c>
      <c r="F34" s="64"/>
      <c r="G34" s="64"/>
      <c r="I34" s="43"/>
    </row>
    <row r="35" spans="1:9" ht="12.75">
      <c r="A35" s="26"/>
      <c r="B35" s="43"/>
      <c r="C35" s="53"/>
      <c r="D35" s="64"/>
      <c r="E35" s="162"/>
      <c r="F35" s="64"/>
      <c r="G35" s="64"/>
      <c r="I35" s="43"/>
    </row>
    <row r="36" spans="1:9" ht="13.5" thickBot="1">
      <c r="A36" s="53"/>
      <c r="B36" s="43"/>
      <c r="C36" s="166">
        <f>C17+C34</f>
        <v>14157</v>
      </c>
      <c r="D36" s="64"/>
      <c r="E36" s="166">
        <f>E17+E34</f>
        <v>11640</v>
      </c>
      <c r="F36" s="64"/>
      <c r="G36" s="64"/>
      <c r="I36" s="43"/>
    </row>
    <row r="37" spans="1:9" ht="13.5" thickTop="1">
      <c r="A37" s="53"/>
      <c r="B37" s="43"/>
      <c r="C37" s="53"/>
      <c r="D37" s="64"/>
      <c r="E37" s="162"/>
      <c r="F37" s="64"/>
      <c r="G37" s="64"/>
      <c r="I37" s="43"/>
    </row>
    <row r="38" spans="1:9" ht="12.75">
      <c r="A38" s="26" t="s">
        <v>67</v>
      </c>
      <c r="B38" s="43"/>
      <c r="C38" s="53"/>
      <c r="D38" s="64"/>
      <c r="E38" s="162"/>
      <c r="F38" s="64"/>
      <c r="G38" s="64"/>
      <c r="I38" s="43"/>
    </row>
    <row r="39" spans="1:9" ht="12.75">
      <c r="A39" s="53" t="s">
        <v>68</v>
      </c>
      <c r="B39" s="43"/>
      <c r="C39" s="65">
        <v>10000</v>
      </c>
      <c r="D39" s="64"/>
      <c r="E39" s="162">
        <v>10000</v>
      </c>
      <c r="F39" s="64"/>
      <c r="G39" s="64"/>
      <c r="I39" s="43"/>
    </row>
    <row r="40" spans="1:9" ht="12.75">
      <c r="A40" s="53" t="s">
        <v>23</v>
      </c>
      <c r="B40" s="43"/>
      <c r="C40" s="65">
        <v>4910</v>
      </c>
      <c r="D40" s="64"/>
      <c r="E40" s="162">
        <v>4910</v>
      </c>
      <c r="F40" s="64"/>
      <c r="G40" s="64"/>
      <c r="I40" s="43"/>
    </row>
    <row r="41" spans="1:9" ht="12.75">
      <c r="A41" s="43" t="s">
        <v>90</v>
      </c>
      <c r="B41" s="43"/>
      <c r="C41" s="53">
        <f>-3062</f>
        <v>-3062</v>
      </c>
      <c r="D41" s="64"/>
      <c r="E41" s="154">
        <f>-3622</f>
        <v>-3622</v>
      </c>
      <c r="F41" s="64"/>
      <c r="G41" s="64"/>
      <c r="I41" s="43"/>
    </row>
    <row r="42" spans="1:9" ht="13.5" thickBot="1">
      <c r="A42" s="26" t="s">
        <v>69</v>
      </c>
      <c r="B42" s="43"/>
      <c r="C42" s="166">
        <f>SUM(C39:C41)</f>
        <v>11848</v>
      </c>
      <c r="D42" s="64"/>
      <c r="E42" s="166">
        <f>SUM(E39:E41)</f>
        <v>11288</v>
      </c>
      <c r="F42" s="64"/>
      <c r="G42" s="64"/>
      <c r="I42" s="43"/>
    </row>
    <row r="43" spans="1:9" ht="13.5" thickTop="1">
      <c r="A43" s="53"/>
      <c r="B43" s="43"/>
      <c r="C43" s="66"/>
      <c r="D43" s="67"/>
      <c r="E43" s="162"/>
      <c r="F43" s="64"/>
      <c r="G43" s="64"/>
      <c r="I43" s="43"/>
    </row>
    <row r="44" spans="1:9" ht="12.75">
      <c r="A44" s="53" t="s">
        <v>66</v>
      </c>
      <c r="B44" s="43"/>
      <c r="C44" s="138">
        <v>46</v>
      </c>
      <c r="D44" s="64"/>
      <c r="E44" s="163">
        <v>46</v>
      </c>
      <c r="F44" s="64"/>
      <c r="G44" s="64"/>
      <c r="I44" s="43"/>
    </row>
    <row r="45" spans="1:9" ht="12.75">
      <c r="A45" s="53" t="s">
        <v>6</v>
      </c>
      <c r="B45" s="43"/>
      <c r="C45" s="140">
        <v>2263</v>
      </c>
      <c r="D45" s="64"/>
      <c r="E45" s="165">
        <v>306</v>
      </c>
      <c r="F45" s="64"/>
      <c r="G45" s="64"/>
      <c r="I45" s="43"/>
    </row>
    <row r="46" spans="1:9" ht="12.75">
      <c r="A46" s="53"/>
      <c r="B46" s="43"/>
      <c r="C46" s="42">
        <f>SUM(C44:C45)</f>
        <v>2309</v>
      </c>
      <c r="D46" s="42"/>
      <c r="E46" s="167">
        <f>SUM(E44:E45)</f>
        <v>352</v>
      </c>
      <c r="F46" s="64"/>
      <c r="G46" s="64"/>
      <c r="I46" s="43"/>
    </row>
    <row r="47" spans="1:9" ht="12.75">
      <c r="A47" s="53"/>
      <c r="B47" s="43"/>
      <c r="C47" s="42"/>
      <c r="D47" s="42"/>
      <c r="E47" s="160"/>
      <c r="F47" s="64"/>
      <c r="G47" s="64"/>
      <c r="I47" s="43"/>
    </row>
    <row r="48" spans="1:9" ht="13.5" thickBot="1">
      <c r="A48" s="88" t="s">
        <v>28</v>
      </c>
      <c r="B48" s="43"/>
      <c r="C48" s="168">
        <f>C42+C46</f>
        <v>14157</v>
      </c>
      <c r="D48" s="67"/>
      <c r="E48" s="168">
        <f>E42+E46</f>
        <v>11640</v>
      </c>
      <c r="F48" s="64"/>
      <c r="G48" s="64"/>
      <c r="I48" s="43"/>
    </row>
    <row r="49" spans="1:9" ht="13.5" thickTop="1">
      <c r="A49" s="53"/>
      <c r="B49" s="53"/>
      <c r="C49" s="53"/>
      <c r="D49" s="67"/>
      <c r="E49" s="162"/>
      <c r="F49" s="64"/>
      <c r="G49" s="64"/>
      <c r="I49" s="43"/>
    </row>
    <row r="50" spans="1:9" ht="12.75">
      <c r="A50" s="53"/>
      <c r="B50" s="53"/>
      <c r="C50" s="66"/>
      <c r="D50" s="67"/>
      <c r="E50" s="162"/>
      <c r="F50" s="64"/>
      <c r="G50" s="64"/>
      <c r="I50" s="43"/>
    </row>
    <row r="51" spans="1:9" ht="12.75">
      <c r="A51" s="53"/>
      <c r="B51" s="53"/>
      <c r="C51" s="80"/>
      <c r="D51" s="67"/>
      <c r="E51" s="169"/>
      <c r="F51" s="64"/>
      <c r="G51" s="64"/>
      <c r="I51" s="43"/>
    </row>
    <row r="52" spans="1:9" ht="12.75">
      <c r="A52" s="53" t="s">
        <v>11</v>
      </c>
      <c r="B52" s="53"/>
      <c r="C52" s="80">
        <v>0.12</v>
      </c>
      <c r="D52" s="64"/>
      <c r="E52" s="151">
        <v>0.11</v>
      </c>
      <c r="F52" s="64"/>
      <c r="G52" s="64"/>
      <c r="I52" s="43"/>
    </row>
    <row r="53" spans="1:9" ht="12.75">
      <c r="A53" s="53"/>
      <c r="B53" s="53"/>
      <c r="C53" s="53"/>
      <c r="D53" s="64"/>
      <c r="E53" s="152"/>
      <c r="F53" s="64"/>
      <c r="G53" s="64"/>
      <c r="I53" s="43"/>
    </row>
    <row r="54" spans="1:9" ht="15">
      <c r="A54" s="96" t="s">
        <v>20</v>
      </c>
      <c r="B54" s="96"/>
      <c r="C54" s="147"/>
      <c r="D54" s="93"/>
      <c r="E54" s="94"/>
      <c r="F54" s="95"/>
      <c r="G54" s="95"/>
      <c r="I54" s="43"/>
    </row>
    <row r="55" spans="1:9" ht="45" customHeight="1">
      <c r="A55" s="236" t="s">
        <v>106</v>
      </c>
      <c r="B55" s="237"/>
      <c r="C55" s="237"/>
      <c r="D55" s="237"/>
      <c r="E55" s="237"/>
      <c r="F55" s="134"/>
      <c r="G55" s="134"/>
      <c r="I55" s="43"/>
    </row>
    <row r="56" spans="1:9" ht="12.75">
      <c r="A56" s="47" t="s">
        <v>129</v>
      </c>
      <c r="B56" s="47"/>
      <c r="C56" s="148"/>
      <c r="D56" s="56"/>
      <c r="E56" s="69"/>
      <c r="F56" s="56"/>
      <c r="G56" s="64"/>
      <c r="I56" s="43"/>
    </row>
    <row r="57" spans="1:9" ht="12.75">
      <c r="A57" s="255" t="s">
        <v>126</v>
      </c>
      <c r="G57" s="68"/>
      <c r="I57" s="43"/>
    </row>
    <row r="58" spans="1:9" ht="12.75">
      <c r="A58" s="47"/>
      <c r="B58" s="47"/>
      <c r="C58" s="148"/>
      <c r="D58" s="56"/>
      <c r="E58" s="69"/>
      <c r="F58" s="56"/>
      <c r="G58" s="56"/>
      <c r="H58" s="56"/>
      <c r="I58" s="43"/>
    </row>
    <row r="59" spans="1:10" ht="12.75">
      <c r="A59" s="255"/>
      <c r="I59" s="56"/>
      <c r="J59" s="9"/>
    </row>
    <row r="60" spans="1:7" ht="12.75">
      <c r="A60" s="14"/>
      <c r="B60" s="14"/>
      <c r="C60" s="14"/>
      <c r="D60" s="19"/>
      <c r="E60" s="15"/>
      <c r="F60" s="19"/>
      <c r="G60" s="19"/>
    </row>
    <row r="61" spans="1:7" ht="12.75">
      <c r="A61" s="14"/>
      <c r="B61" s="14"/>
      <c r="C61" s="14"/>
      <c r="D61" s="19"/>
      <c r="E61" s="15"/>
      <c r="F61" s="19"/>
      <c r="G61" s="19"/>
    </row>
    <row r="62" spans="1:7" ht="12.75">
      <c r="A62" s="14"/>
      <c r="B62" s="14"/>
      <c r="C62" s="14"/>
      <c r="D62" s="19"/>
      <c r="E62" s="15"/>
      <c r="F62" s="19"/>
      <c r="G62" s="19"/>
    </row>
    <row r="63" spans="1:7" ht="12.75">
      <c r="A63" s="14"/>
      <c r="B63" s="14"/>
      <c r="C63" s="14"/>
      <c r="D63" s="19"/>
      <c r="E63" s="15"/>
      <c r="F63" s="19"/>
      <c r="G63" s="19"/>
    </row>
    <row r="64" spans="1:7" ht="12.75">
      <c r="A64" s="14"/>
      <c r="B64" s="14"/>
      <c r="C64" s="14"/>
      <c r="D64" s="19"/>
      <c r="E64" s="15"/>
      <c r="F64" s="19"/>
      <c r="G64" s="19"/>
    </row>
    <row r="65" spans="1:7" ht="12.75">
      <c r="A65" s="14"/>
      <c r="B65" s="14"/>
      <c r="C65" s="14"/>
      <c r="D65" s="19"/>
      <c r="E65" s="15"/>
      <c r="F65" s="19"/>
      <c r="G65" s="19"/>
    </row>
    <row r="66" spans="1:7" ht="12.75">
      <c r="A66" s="14"/>
      <c r="B66" s="14"/>
      <c r="C66" s="14"/>
      <c r="D66" s="19"/>
      <c r="E66" s="15"/>
      <c r="F66" s="19"/>
      <c r="G66" s="19"/>
    </row>
    <row r="67" spans="1:7" ht="12.75">
      <c r="A67" s="14"/>
      <c r="B67" s="14"/>
      <c r="C67" s="14"/>
      <c r="D67" s="19"/>
      <c r="E67" s="15"/>
      <c r="F67" s="19"/>
      <c r="G67" s="19"/>
    </row>
    <row r="68" spans="1:7" ht="12.75">
      <c r="A68" s="14"/>
      <c r="B68" s="14"/>
      <c r="C68" s="14"/>
      <c r="D68" s="19"/>
      <c r="E68" s="15"/>
      <c r="F68" s="19"/>
      <c r="G68" s="19"/>
    </row>
  </sheetData>
  <sheetProtection/>
  <mergeCells count="6">
    <mergeCell ref="A55:E55"/>
    <mergeCell ref="A6:E6"/>
    <mergeCell ref="A1:E1"/>
    <mergeCell ref="A2:E2"/>
    <mergeCell ref="A4:E4"/>
    <mergeCell ref="A5:E5"/>
  </mergeCells>
  <printOptions horizontalCentered="1"/>
  <pageMargins left="0" right="0" top="0" bottom="0" header="0.5" footer="0.25"/>
  <pageSetup horizontalDpi="600" verticalDpi="600" orientation="portrait" paperSize="9" r:id="rId1"/>
  <colBreaks count="1" manualBreakCount="1">
    <brk id="6" max="65" man="1"/>
  </colBreaks>
</worksheet>
</file>

<file path=xl/worksheets/sheet3.xml><?xml version="1.0" encoding="utf-8"?>
<worksheet xmlns="http://schemas.openxmlformats.org/spreadsheetml/2006/main" xmlns:r="http://schemas.openxmlformats.org/officeDocument/2006/relationships">
  <dimension ref="A1:K38"/>
  <sheetViews>
    <sheetView view="pageBreakPreview" zoomScaleSheetLayoutView="100" zoomScalePageLayoutView="0" workbookViewId="0" topLeftCell="A10">
      <selection activeCell="A34" sqref="A34:I34"/>
    </sheetView>
  </sheetViews>
  <sheetFormatPr defaultColWidth="8.28125" defaultRowHeight="12.75"/>
  <cols>
    <col min="1" max="1" width="30.7109375" style="200" customWidth="1"/>
    <col min="2" max="2" width="11.00390625" style="182" customWidth="1"/>
    <col min="3" max="4" width="1.8515625" style="182" customWidth="1"/>
    <col min="5" max="5" width="15.28125" style="182" customWidth="1"/>
    <col min="6" max="6" width="2.00390625" style="182" customWidth="1"/>
    <col min="7" max="7" width="13.57421875" style="182" customWidth="1"/>
    <col min="8" max="8" width="1.57421875" style="182" customWidth="1"/>
    <col min="9" max="9" width="16.421875" style="182" customWidth="1"/>
    <col min="10" max="10" width="4.00390625" style="182" customWidth="1"/>
    <col min="11" max="16384" width="8.28125" style="182" customWidth="1"/>
  </cols>
  <sheetData>
    <row r="1" spans="1:9" s="173" customFormat="1" ht="15" customHeight="1">
      <c r="A1" s="249" t="s">
        <v>0</v>
      </c>
      <c r="B1" s="250"/>
      <c r="C1" s="250"/>
      <c r="D1" s="250"/>
      <c r="E1" s="250"/>
      <c r="F1" s="250"/>
      <c r="G1" s="250"/>
      <c r="H1" s="250"/>
      <c r="I1" s="250"/>
    </row>
    <row r="2" spans="1:9" s="173" customFormat="1" ht="15.75" customHeight="1">
      <c r="A2" s="251" t="s">
        <v>41</v>
      </c>
      <c r="B2" s="250"/>
      <c r="C2" s="250"/>
      <c r="D2" s="250"/>
      <c r="E2" s="250"/>
      <c r="F2" s="250"/>
      <c r="G2" s="250"/>
      <c r="H2" s="250"/>
      <c r="I2" s="250"/>
    </row>
    <row r="3" spans="1:9" s="173" customFormat="1" ht="12" customHeight="1">
      <c r="A3" s="174"/>
      <c r="B3" s="175"/>
      <c r="C3" s="175"/>
      <c r="D3" s="175"/>
      <c r="E3" s="175"/>
      <c r="F3" s="175"/>
      <c r="G3" s="175"/>
      <c r="H3" s="175"/>
      <c r="I3" s="176"/>
    </row>
    <row r="4" spans="1:9" s="177" customFormat="1" ht="12.75">
      <c r="A4" s="252" t="s">
        <v>70</v>
      </c>
      <c r="B4" s="217"/>
      <c r="C4" s="217"/>
      <c r="D4" s="217"/>
      <c r="E4" s="217"/>
      <c r="F4" s="217"/>
      <c r="G4" s="217"/>
      <c r="H4" s="217"/>
      <c r="I4" s="217"/>
    </row>
    <row r="5" spans="1:9" s="173" customFormat="1" ht="12.75">
      <c r="A5" s="249" t="s">
        <v>104</v>
      </c>
      <c r="B5" s="250"/>
      <c r="C5" s="250"/>
      <c r="D5" s="250"/>
      <c r="E5" s="250"/>
      <c r="F5" s="250"/>
      <c r="G5" s="250"/>
      <c r="H5" s="250"/>
      <c r="I5" s="250"/>
    </row>
    <row r="6" spans="1:9" s="173" customFormat="1" ht="12.75">
      <c r="A6" s="244" t="s">
        <v>43</v>
      </c>
      <c r="B6" s="245"/>
      <c r="C6" s="245"/>
      <c r="D6" s="245"/>
      <c r="E6" s="245"/>
      <c r="F6" s="245"/>
      <c r="G6" s="245"/>
      <c r="H6" s="245"/>
      <c r="I6" s="245"/>
    </row>
    <row r="7" spans="1:9" ht="12.75">
      <c r="A7" s="178"/>
      <c r="B7" s="179"/>
      <c r="C7" s="180"/>
      <c r="D7" s="180"/>
      <c r="E7" s="181"/>
      <c r="F7" s="181"/>
      <c r="G7" s="181"/>
      <c r="H7" s="181"/>
      <c r="I7" s="181"/>
    </row>
    <row r="8" spans="1:9" ht="12.75">
      <c r="A8" s="178"/>
      <c r="B8" s="179"/>
      <c r="C8" s="180"/>
      <c r="D8" s="180"/>
      <c r="E8" s="183" t="s">
        <v>94</v>
      </c>
      <c r="F8" s="181"/>
      <c r="G8" s="183" t="s">
        <v>93</v>
      </c>
      <c r="H8" s="181"/>
      <c r="I8" s="181"/>
    </row>
    <row r="9" spans="1:9" s="173" customFormat="1" ht="12.75">
      <c r="A9" s="184"/>
      <c r="B9" s="179" t="s">
        <v>71</v>
      </c>
      <c r="C9" s="185"/>
      <c r="D9" s="185"/>
      <c r="E9" s="186" t="s">
        <v>25</v>
      </c>
      <c r="F9" s="186"/>
      <c r="G9" s="186" t="s">
        <v>72</v>
      </c>
      <c r="H9" s="185"/>
      <c r="I9" s="186" t="s">
        <v>73</v>
      </c>
    </row>
    <row r="10" spans="1:9" ht="12.75">
      <c r="A10" s="187"/>
      <c r="B10" s="179" t="s">
        <v>74</v>
      </c>
      <c r="C10" s="188"/>
      <c r="D10" s="188"/>
      <c r="E10" s="186" t="s">
        <v>26</v>
      </c>
      <c r="F10" s="186"/>
      <c r="G10" s="186" t="s">
        <v>75</v>
      </c>
      <c r="H10" s="183"/>
      <c r="I10" s="183"/>
    </row>
    <row r="11" spans="1:9" ht="12.75">
      <c r="A11" s="187"/>
      <c r="B11" s="186" t="s">
        <v>76</v>
      </c>
      <c r="C11" s="188"/>
      <c r="D11" s="188"/>
      <c r="E11" s="186" t="s">
        <v>76</v>
      </c>
      <c r="F11" s="186"/>
      <c r="G11" s="186" t="s">
        <v>76</v>
      </c>
      <c r="H11" s="183"/>
      <c r="I11" s="186" t="s">
        <v>76</v>
      </c>
    </row>
    <row r="12" spans="1:9" ht="12.75">
      <c r="A12" s="187"/>
      <c r="B12" s="181"/>
      <c r="C12" s="189"/>
      <c r="D12" s="189"/>
      <c r="E12" s="181"/>
      <c r="F12" s="181"/>
      <c r="G12" s="181"/>
      <c r="H12" s="181"/>
      <c r="I12" s="181"/>
    </row>
    <row r="13" spans="1:9" ht="12.75">
      <c r="A13" s="190" t="s">
        <v>112</v>
      </c>
      <c r="B13" s="191">
        <v>10000</v>
      </c>
      <c r="C13" s="192"/>
      <c r="D13" s="192"/>
      <c r="E13" s="193">
        <v>4910</v>
      </c>
      <c r="F13" s="193"/>
      <c r="G13" s="193">
        <f>-3622</f>
        <v>-3622</v>
      </c>
      <c r="H13" s="193"/>
      <c r="I13" s="193">
        <f>SUM(B13:G13)</f>
        <v>11288</v>
      </c>
    </row>
    <row r="14" spans="1:9" ht="12.75">
      <c r="A14" s="178"/>
      <c r="B14" s="193"/>
      <c r="C14" s="193"/>
      <c r="D14" s="193"/>
      <c r="E14" s="193"/>
      <c r="F14" s="193"/>
      <c r="G14" s="193"/>
      <c r="H14" s="193"/>
      <c r="I14" s="193"/>
    </row>
    <row r="15" spans="1:9" ht="12.75">
      <c r="A15" s="178"/>
      <c r="B15" s="193"/>
      <c r="C15" s="193"/>
      <c r="D15" s="193"/>
      <c r="E15" s="193"/>
      <c r="F15" s="193"/>
      <c r="G15" s="193"/>
      <c r="H15" s="193"/>
      <c r="I15" s="193"/>
    </row>
    <row r="16" spans="1:9" ht="12.75">
      <c r="A16" s="178" t="s">
        <v>117</v>
      </c>
      <c r="B16" s="193">
        <v>0</v>
      </c>
      <c r="C16" s="193"/>
      <c r="D16" s="193"/>
      <c r="E16" s="193">
        <v>0</v>
      </c>
      <c r="F16" s="193"/>
      <c r="G16" s="44">
        <v>560</v>
      </c>
      <c r="H16" s="44"/>
      <c r="I16" s="193">
        <f>SUM(B16:G16)</f>
        <v>560</v>
      </c>
    </row>
    <row r="17" spans="1:9" ht="12.75">
      <c r="A17" s="181"/>
      <c r="B17" s="194"/>
      <c r="C17" s="193"/>
      <c r="D17" s="193"/>
      <c r="E17" s="194"/>
      <c r="F17" s="193"/>
      <c r="G17" s="54"/>
      <c r="H17" s="44"/>
      <c r="I17" s="54"/>
    </row>
    <row r="18" spans="1:9" ht="12.75">
      <c r="A18" s="181"/>
      <c r="B18" s="193"/>
      <c r="C18" s="193"/>
      <c r="D18" s="193"/>
      <c r="E18" s="193"/>
      <c r="F18" s="193"/>
      <c r="G18" s="44"/>
      <c r="H18" s="44"/>
      <c r="I18" s="44"/>
    </row>
    <row r="19" spans="1:9" ht="13.5" thickBot="1">
      <c r="A19" s="190" t="s">
        <v>113</v>
      </c>
      <c r="B19" s="195">
        <v>10000</v>
      </c>
      <c r="C19" s="193"/>
      <c r="D19" s="193"/>
      <c r="E19" s="195">
        <v>4910</v>
      </c>
      <c r="F19" s="193"/>
      <c r="G19" s="55">
        <f>G13+G16</f>
        <v>-3062</v>
      </c>
      <c r="H19" s="44"/>
      <c r="I19" s="55">
        <f>I13+I16</f>
        <v>11848</v>
      </c>
    </row>
    <row r="20" spans="1:9" ht="13.5" thickTop="1">
      <c r="A20" s="183"/>
      <c r="B20" s="193"/>
      <c r="C20" s="193"/>
      <c r="D20" s="193"/>
      <c r="E20" s="193"/>
      <c r="F20" s="193"/>
      <c r="G20" s="193"/>
      <c r="H20" s="193"/>
      <c r="I20" s="193"/>
    </row>
    <row r="21" spans="1:9" ht="12.75">
      <c r="A21" s="183"/>
      <c r="B21" s="193"/>
      <c r="C21" s="193"/>
      <c r="D21" s="193"/>
      <c r="E21" s="193"/>
      <c r="F21" s="193"/>
      <c r="G21" s="193"/>
      <c r="H21" s="193"/>
      <c r="I21" s="193"/>
    </row>
    <row r="22" spans="1:9" ht="12.75">
      <c r="A22" s="190" t="s">
        <v>97</v>
      </c>
      <c r="B22" s="191">
        <v>10000</v>
      </c>
      <c r="C22" s="192"/>
      <c r="D22" s="192"/>
      <c r="E22" s="193">
        <v>4910</v>
      </c>
      <c r="F22" s="193"/>
      <c r="G22" s="193">
        <v>3676</v>
      </c>
      <c r="H22" s="193"/>
      <c r="I22" s="193">
        <f>SUM(B22:G22)</f>
        <v>18586</v>
      </c>
    </row>
    <row r="23" spans="1:9" ht="12.75">
      <c r="A23" s="178"/>
      <c r="B23" s="193"/>
      <c r="C23" s="193"/>
      <c r="D23" s="193"/>
      <c r="E23" s="193"/>
      <c r="F23" s="193"/>
      <c r="G23" s="193"/>
      <c r="H23" s="193"/>
      <c r="I23" s="193"/>
    </row>
    <row r="24" spans="1:9" ht="12.75">
      <c r="A24" s="178" t="s">
        <v>98</v>
      </c>
      <c r="B24" s="193">
        <v>0</v>
      </c>
      <c r="C24" s="193"/>
      <c r="D24" s="193"/>
      <c r="E24" s="193">
        <v>0</v>
      </c>
      <c r="F24" s="193"/>
      <c r="G24" s="193">
        <f>-7298</f>
        <v>-7298</v>
      </c>
      <c r="H24" s="193"/>
      <c r="I24" s="193">
        <f>SUM(B24:G24)</f>
        <v>-7298</v>
      </c>
    </row>
    <row r="25" spans="1:9" ht="12.75">
      <c r="A25" s="181"/>
      <c r="B25" s="194"/>
      <c r="C25" s="193"/>
      <c r="D25" s="193"/>
      <c r="E25" s="194"/>
      <c r="F25" s="193"/>
      <c r="G25" s="194"/>
      <c r="H25" s="193"/>
      <c r="I25" s="194"/>
    </row>
    <row r="26" spans="1:9" ht="12.75">
      <c r="A26" s="181"/>
      <c r="B26" s="193"/>
      <c r="C26" s="193"/>
      <c r="D26" s="193"/>
      <c r="E26" s="193"/>
      <c r="F26" s="193"/>
      <c r="G26" s="193"/>
      <c r="H26" s="193"/>
      <c r="I26" s="193"/>
    </row>
    <row r="27" spans="1:9" ht="13.5" thickBot="1">
      <c r="A27" s="190" t="s">
        <v>114</v>
      </c>
      <c r="B27" s="195">
        <f>SUM(B22:B24)</f>
        <v>10000</v>
      </c>
      <c r="C27" s="193"/>
      <c r="D27" s="193"/>
      <c r="E27" s="195">
        <f>SUM(E22:E24)</f>
        <v>4910</v>
      </c>
      <c r="F27" s="193"/>
      <c r="G27" s="195">
        <f>SUM(G22:G24)</f>
        <v>-3622</v>
      </c>
      <c r="H27" s="193"/>
      <c r="I27" s="195">
        <f>SUM(I22:I24)</f>
        <v>11288</v>
      </c>
    </row>
    <row r="28" spans="1:9" ht="13.5" thickTop="1">
      <c r="A28" s="187"/>
      <c r="B28" s="193"/>
      <c r="C28" s="193"/>
      <c r="D28" s="193"/>
      <c r="E28" s="193"/>
      <c r="F28" s="193"/>
      <c r="G28" s="193"/>
      <c r="H28" s="193"/>
      <c r="I28" s="193"/>
    </row>
    <row r="29" spans="1:9" ht="12.75">
      <c r="A29" s="187"/>
      <c r="B29" s="193"/>
      <c r="C29" s="193"/>
      <c r="D29" s="193"/>
      <c r="E29" s="193"/>
      <c r="F29" s="193"/>
      <c r="G29" s="193"/>
      <c r="H29" s="193"/>
      <c r="I29" s="193"/>
    </row>
    <row r="30" spans="1:9" ht="12.75">
      <c r="A30" s="201"/>
      <c r="B30" s="193"/>
      <c r="C30" s="193"/>
      <c r="D30" s="193"/>
      <c r="E30" s="193"/>
      <c r="F30" s="193"/>
      <c r="G30" s="193"/>
      <c r="H30" s="193"/>
      <c r="I30" s="193"/>
    </row>
    <row r="31" spans="1:9" ht="12.75">
      <c r="A31" s="196"/>
      <c r="B31" s="193"/>
      <c r="C31" s="193"/>
      <c r="D31" s="193"/>
      <c r="E31" s="193"/>
      <c r="F31" s="193"/>
      <c r="G31" s="193"/>
      <c r="H31" s="193"/>
      <c r="I31" s="193"/>
    </row>
    <row r="32" spans="1:9" ht="12.75">
      <c r="A32" s="196"/>
      <c r="B32" s="193"/>
      <c r="C32" s="193"/>
      <c r="D32" s="193"/>
      <c r="E32" s="193"/>
      <c r="F32" s="193"/>
      <c r="G32" s="193"/>
      <c r="H32" s="193"/>
      <c r="I32" s="193"/>
    </row>
    <row r="33" spans="1:9" ht="50.25" customHeight="1">
      <c r="A33" s="246" t="s">
        <v>115</v>
      </c>
      <c r="B33" s="246"/>
      <c r="C33" s="246"/>
      <c r="D33" s="246"/>
      <c r="E33" s="246"/>
      <c r="F33" s="246"/>
      <c r="G33" s="246"/>
      <c r="H33" s="246"/>
      <c r="I33" s="246"/>
    </row>
    <row r="34" spans="1:9" ht="12.75">
      <c r="A34" s="247" t="s">
        <v>77</v>
      </c>
      <c r="B34" s="248"/>
      <c r="C34" s="248"/>
      <c r="D34" s="248"/>
      <c r="E34" s="248"/>
      <c r="F34" s="248"/>
      <c r="G34" s="248"/>
      <c r="H34" s="248"/>
      <c r="I34" s="248"/>
    </row>
    <row r="35" spans="1:9" ht="12.75">
      <c r="A35" s="178"/>
      <c r="B35" s="181"/>
      <c r="C35" s="181"/>
      <c r="D35" s="181"/>
      <c r="E35" s="181"/>
      <c r="F35" s="181"/>
      <c r="G35" s="181"/>
      <c r="H35" s="181"/>
      <c r="I35" s="181"/>
    </row>
    <row r="36" spans="1:9" ht="12.75">
      <c r="A36" s="178"/>
      <c r="B36" s="181"/>
      <c r="C36" s="181"/>
      <c r="D36" s="181"/>
      <c r="E36" s="181"/>
      <c r="F36" s="181"/>
      <c r="G36" s="181"/>
      <c r="H36" s="181"/>
      <c r="I36" s="181"/>
    </row>
    <row r="37" spans="1:11" ht="15.75">
      <c r="A37" s="178"/>
      <c r="B37" s="181"/>
      <c r="C37" s="181"/>
      <c r="D37" s="181"/>
      <c r="E37" s="181"/>
      <c r="F37" s="181"/>
      <c r="G37" s="181"/>
      <c r="H37" s="181"/>
      <c r="I37" s="181"/>
      <c r="J37" s="197"/>
      <c r="K37" s="198"/>
    </row>
    <row r="38" spans="10:11" ht="15.75">
      <c r="J38" s="199"/>
      <c r="K38" s="198"/>
    </row>
  </sheetData>
  <sheetProtection/>
  <mergeCells count="7">
    <mergeCell ref="A6:I6"/>
    <mergeCell ref="A33:I33"/>
    <mergeCell ref="A34:I34"/>
    <mergeCell ref="A1:I1"/>
    <mergeCell ref="A2:I2"/>
    <mergeCell ref="A4:I4"/>
    <mergeCell ref="A5:I5"/>
  </mergeCells>
  <printOptions/>
  <pageMargins left="0.25" right="0.18" top="1" bottom="1" header="0.5" footer="0.5"/>
  <pageSetup horizontalDpi="600" verticalDpi="600" orientation="portrait" r:id="rId1"/>
  <rowBreaks count="1" manualBreakCount="1">
    <brk id="34" max="255" man="1"/>
  </rowBreaks>
</worksheet>
</file>

<file path=xl/worksheets/sheet4.xml><?xml version="1.0" encoding="utf-8"?>
<worksheet xmlns="http://schemas.openxmlformats.org/spreadsheetml/2006/main" xmlns:r="http://schemas.openxmlformats.org/officeDocument/2006/relationships">
  <sheetPr>
    <tabColor indexed="42"/>
  </sheetPr>
  <dimension ref="A1:L83"/>
  <sheetViews>
    <sheetView tabSelected="1" zoomScaleSheetLayoutView="75" zoomScalePageLayoutView="0" workbookViewId="0" topLeftCell="A52">
      <selection activeCell="A45" sqref="A45"/>
    </sheetView>
  </sheetViews>
  <sheetFormatPr defaultColWidth="8.28125" defaultRowHeight="12.75"/>
  <cols>
    <col min="1" max="1" width="3.28125" style="13" customWidth="1"/>
    <col min="2" max="2" width="64.8515625" style="10" customWidth="1"/>
    <col min="3" max="3" width="12.00390625" style="13" customWidth="1"/>
    <col min="4" max="4" width="2.8515625" style="13" customWidth="1"/>
    <col min="5" max="5" width="16.140625" style="13" customWidth="1"/>
    <col min="6" max="6" width="5.140625" style="13" customWidth="1"/>
    <col min="7" max="9" width="8.28125" style="13" customWidth="1"/>
    <col min="10" max="10" width="8.421875" style="13" bestFit="1" customWidth="1"/>
    <col min="11" max="16384" width="8.28125" style="13" customWidth="1"/>
  </cols>
  <sheetData>
    <row r="1" spans="1:7" s="22" customFormat="1" ht="15" customHeight="1">
      <c r="A1" s="240" t="s">
        <v>0</v>
      </c>
      <c r="B1" s="240"/>
      <c r="C1" s="240"/>
      <c r="D1" s="240"/>
      <c r="E1" s="240"/>
      <c r="F1" s="240"/>
      <c r="G1" s="211"/>
    </row>
    <row r="2" spans="1:7" s="22" customFormat="1" ht="12" customHeight="1">
      <c r="A2" s="216" t="s">
        <v>41</v>
      </c>
      <c r="B2" s="216"/>
      <c r="C2" s="216"/>
      <c r="D2" s="216"/>
      <c r="E2" s="216"/>
      <c r="F2" s="216"/>
      <c r="G2" s="211"/>
    </row>
    <row r="3" spans="1:7" s="6" customFormat="1" ht="12" customHeight="1">
      <c r="A3" s="48"/>
      <c r="B3" s="49"/>
      <c r="C3" s="170"/>
      <c r="D3" s="49"/>
      <c r="E3" s="50"/>
      <c r="F3" s="171"/>
      <c r="G3" s="212"/>
    </row>
    <row r="4" spans="1:7" s="7" customFormat="1" ht="12.75">
      <c r="A4" s="241" t="s">
        <v>78</v>
      </c>
      <c r="B4" s="241"/>
      <c r="C4" s="241"/>
      <c r="D4" s="241"/>
      <c r="E4" s="241"/>
      <c r="F4" s="241"/>
      <c r="G4" s="213"/>
    </row>
    <row r="5" spans="1:7" s="6" customFormat="1" ht="12.75">
      <c r="A5" s="240" t="s">
        <v>104</v>
      </c>
      <c r="B5" s="240"/>
      <c r="C5" s="240"/>
      <c r="D5" s="240"/>
      <c r="E5" s="240"/>
      <c r="F5" s="240"/>
      <c r="G5" s="212"/>
    </row>
    <row r="6" spans="1:7" s="6" customFormat="1" ht="12.75">
      <c r="A6" s="238" t="s">
        <v>43</v>
      </c>
      <c r="B6" s="238"/>
      <c r="C6" s="238"/>
      <c r="D6" s="238"/>
      <c r="E6" s="238"/>
      <c r="F6" s="238"/>
      <c r="G6" s="212"/>
    </row>
    <row r="7" spans="2:4" ht="13.5">
      <c r="B7" s="23"/>
      <c r="C7" s="11"/>
      <c r="D7" s="12"/>
    </row>
    <row r="8" spans="2:5" ht="12.75">
      <c r="B8" s="14"/>
      <c r="C8" s="38" t="s">
        <v>21</v>
      </c>
      <c r="D8" s="39"/>
      <c r="E8" s="38" t="s">
        <v>22</v>
      </c>
    </row>
    <row r="9" spans="2:5" ht="12.75">
      <c r="B9" s="14"/>
      <c r="C9" s="38"/>
      <c r="D9" s="39"/>
      <c r="E9" s="40"/>
    </row>
    <row r="10" spans="2:5" ht="12.75">
      <c r="B10" s="14"/>
      <c r="C10" s="34">
        <v>39903</v>
      </c>
      <c r="D10" s="39"/>
      <c r="E10" s="34">
        <v>39813</v>
      </c>
    </row>
    <row r="11" spans="2:5" ht="12.75">
      <c r="B11" s="14"/>
      <c r="C11" s="38" t="s">
        <v>76</v>
      </c>
      <c r="D11" s="39"/>
      <c r="E11" s="38" t="s">
        <v>76</v>
      </c>
    </row>
    <row r="12" spans="2:5" ht="12.75">
      <c r="B12" s="14"/>
      <c r="C12" s="20"/>
      <c r="D12" s="16"/>
      <c r="E12" s="137"/>
    </row>
    <row r="13" spans="1:2" ht="12.75">
      <c r="A13" s="41" t="s">
        <v>79</v>
      </c>
      <c r="B13" s="42"/>
    </row>
    <row r="14" spans="1:3" ht="12.75">
      <c r="A14" s="41"/>
      <c r="B14" s="42"/>
      <c r="C14" s="43"/>
    </row>
    <row r="15" spans="1:7" ht="12.75">
      <c r="A15" s="143" t="s">
        <v>119</v>
      </c>
      <c r="B15" s="43"/>
      <c r="C15" s="44">
        <v>560</v>
      </c>
      <c r="D15" s="21"/>
      <c r="E15" s="44">
        <f>-3956</f>
        <v>-3956</v>
      </c>
      <c r="G15" s="210"/>
    </row>
    <row r="16" spans="1:7" ht="12.75">
      <c r="A16" s="43"/>
      <c r="B16" s="42" t="s">
        <v>80</v>
      </c>
      <c r="C16" s="44"/>
      <c r="D16" s="21"/>
      <c r="E16" s="44"/>
      <c r="G16" s="210"/>
    </row>
    <row r="17" spans="1:7" ht="12.75">
      <c r="A17" s="42"/>
      <c r="B17" s="42" t="s">
        <v>81</v>
      </c>
      <c r="C17" s="44">
        <v>133</v>
      </c>
      <c r="D17" s="21"/>
      <c r="E17" s="44">
        <v>631</v>
      </c>
      <c r="G17" s="210"/>
    </row>
    <row r="18" spans="1:7" ht="12.75">
      <c r="A18" s="42"/>
      <c r="B18" s="42" t="s">
        <v>31</v>
      </c>
      <c r="C18" s="44">
        <v>70</v>
      </c>
      <c r="D18" s="21"/>
      <c r="E18" s="44">
        <v>182</v>
      </c>
      <c r="G18" s="210"/>
    </row>
    <row r="19" spans="1:7" ht="12.75">
      <c r="A19" s="42"/>
      <c r="B19" s="143" t="s">
        <v>120</v>
      </c>
      <c r="C19" s="44">
        <v>0</v>
      </c>
      <c r="D19" s="21"/>
      <c r="E19" s="44">
        <f>-33</f>
        <v>-33</v>
      </c>
      <c r="G19" s="210"/>
    </row>
    <row r="20" spans="1:7" ht="12.75">
      <c r="A20" s="42"/>
      <c r="B20" s="143" t="s">
        <v>121</v>
      </c>
      <c r="C20" s="44">
        <v>0</v>
      </c>
      <c r="D20" s="21"/>
      <c r="E20" s="44">
        <v>19</v>
      </c>
      <c r="G20" s="210"/>
    </row>
    <row r="21" spans="1:7" ht="12.75">
      <c r="A21" s="42"/>
      <c r="B21" s="143" t="s">
        <v>99</v>
      </c>
      <c r="C21" s="44">
        <f>-17</f>
        <v>-17</v>
      </c>
      <c r="D21" s="21"/>
      <c r="E21" s="44">
        <f>18</f>
        <v>18</v>
      </c>
      <c r="G21" s="210"/>
    </row>
    <row r="22" spans="1:7" ht="12.75">
      <c r="A22" s="42"/>
      <c r="B22" s="143" t="s">
        <v>122</v>
      </c>
      <c r="C22" s="44">
        <v>0</v>
      </c>
      <c r="D22" s="21"/>
      <c r="E22" s="44">
        <v>4460</v>
      </c>
      <c r="G22" s="210"/>
    </row>
    <row r="23" spans="1:7" ht="12.75">
      <c r="A23" s="42"/>
      <c r="B23" s="143" t="s">
        <v>123</v>
      </c>
      <c r="C23" s="44">
        <v>0</v>
      </c>
      <c r="D23" s="21"/>
      <c r="E23" s="44">
        <v>110</v>
      </c>
      <c r="G23" s="210"/>
    </row>
    <row r="24" spans="1:7" ht="12.75">
      <c r="A24" s="42"/>
      <c r="B24" s="143" t="s">
        <v>124</v>
      </c>
      <c r="C24" s="44">
        <v>0</v>
      </c>
      <c r="D24" s="21"/>
      <c r="E24" s="44">
        <f>-40</f>
        <v>-40</v>
      </c>
      <c r="G24" s="210"/>
    </row>
    <row r="25" spans="1:7" ht="12.75">
      <c r="A25" s="42"/>
      <c r="B25" s="42" t="s">
        <v>32</v>
      </c>
      <c r="C25" s="44">
        <f>-101</f>
        <v>-101</v>
      </c>
      <c r="D25" s="21"/>
      <c r="E25" s="44">
        <f>-76</f>
        <v>-76</v>
      </c>
      <c r="G25" s="210"/>
    </row>
    <row r="26" spans="1:7" ht="12.75">
      <c r="A26" s="42"/>
      <c r="B26" s="42" t="s">
        <v>49</v>
      </c>
      <c r="C26" s="54">
        <v>187</v>
      </c>
      <c r="D26" s="21"/>
      <c r="E26" s="54">
        <v>175</v>
      </c>
      <c r="G26" s="210"/>
    </row>
    <row r="27" spans="1:7" ht="12.75">
      <c r="A27" s="143" t="s">
        <v>127</v>
      </c>
      <c r="B27" s="42"/>
      <c r="C27" s="45">
        <f>SUM(C15:C26)</f>
        <v>832</v>
      </c>
      <c r="D27" s="21"/>
      <c r="E27" s="45">
        <f>SUM(E15:E26)</f>
        <v>1490</v>
      </c>
      <c r="G27" s="45"/>
    </row>
    <row r="28" spans="1:7" ht="12.75">
      <c r="A28" s="43"/>
      <c r="B28" s="42"/>
      <c r="C28" s="44"/>
      <c r="D28" s="21"/>
      <c r="E28" s="44"/>
      <c r="G28" s="210"/>
    </row>
    <row r="29" spans="1:7" ht="12.75">
      <c r="A29" s="43" t="s">
        <v>82</v>
      </c>
      <c r="B29" s="42"/>
      <c r="C29" s="44"/>
      <c r="D29" s="21"/>
      <c r="E29" s="44"/>
      <c r="G29" s="210"/>
    </row>
    <row r="30" spans="1:7" ht="12.75">
      <c r="A30" s="43"/>
      <c r="B30" s="53" t="s">
        <v>1</v>
      </c>
      <c r="C30" s="44">
        <v>927</v>
      </c>
      <c r="D30" s="21"/>
      <c r="E30" s="44">
        <f>-(12+220)</f>
        <v>-232</v>
      </c>
      <c r="G30" s="210"/>
    </row>
    <row r="31" spans="1:7" ht="12.75">
      <c r="A31" s="43"/>
      <c r="B31" s="43" t="s">
        <v>9</v>
      </c>
      <c r="C31" s="44">
        <f>-9224</f>
        <v>-9224</v>
      </c>
      <c r="D31" s="91"/>
      <c r="E31" s="44">
        <v>50</v>
      </c>
      <c r="G31" s="210"/>
    </row>
    <row r="32" spans="1:7" ht="12.75">
      <c r="A32" s="43"/>
      <c r="B32" s="42"/>
      <c r="C32" s="44"/>
      <c r="D32" s="21"/>
      <c r="E32" s="44"/>
      <c r="G32" s="210"/>
    </row>
    <row r="33" spans="1:7" ht="12.75">
      <c r="A33" s="43" t="s">
        <v>83</v>
      </c>
      <c r="B33" s="42"/>
      <c r="C33" s="44"/>
      <c r="D33" s="21"/>
      <c r="E33" s="44"/>
      <c r="G33" s="210"/>
    </row>
    <row r="34" spans="1:7" ht="12.75">
      <c r="A34" s="43"/>
      <c r="B34" s="43" t="s">
        <v>14</v>
      </c>
      <c r="C34" s="54">
        <f>6009+570</f>
        <v>6579</v>
      </c>
      <c r="D34" s="21"/>
      <c r="E34" s="54">
        <f>6318-2676-6</f>
        <v>3636</v>
      </c>
      <c r="G34" s="210"/>
    </row>
    <row r="35" spans="1:7" ht="12.75">
      <c r="A35" s="144" t="s">
        <v>36</v>
      </c>
      <c r="B35" s="42"/>
      <c r="C35" s="45">
        <f>SUM(C27:C34)</f>
        <v>-886</v>
      </c>
      <c r="D35" s="21"/>
      <c r="E35" s="45">
        <f>SUM(E27:E34)</f>
        <v>4944</v>
      </c>
      <c r="G35" s="45"/>
    </row>
    <row r="36" spans="1:7" ht="12.75">
      <c r="A36" s="43"/>
      <c r="B36" s="42"/>
      <c r="C36" s="44"/>
      <c r="D36" s="21"/>
      <c r="E36" s="44"/>
      <c r="G36" s="210"/>
    </row>
    <row r="37" spans="1:7" ht="12.75">
      <c r="A37" s="43"/>
      <c r="B37" s="43" t="s">
        <v>84</v>
      </c>
      <c r="C37" s="44">
        <f>-187</f>
        <v>-187</v>
      </c>
      <c r="D37" s="21"/>
      <c r="E37" s="44">
        <f>-175</f>
        <v>-175</v>
      </c>
      <c r="G37" s="210"/>
    </row>
    <row r="38" spans="1:7" ht="12.75">
      <c r="A38" s="43"/>
      <c r="B38" s="43" t="s">
        <v>85</v>
      </c>
      <c r="C38" s="54">
        <f>-327</f>
        <v>-327</v>
      </c>
      <c r="D38" s="21"/>
      <c r="E38" s="54">
        <f>-1469</f>
        <v>-1469</v>
      </c>
      <c r="G38" s="210"/>
    </row>
    <row r="39" spans="1:7" ht="15.75" customHeight="1">
      <c r="A39" s="144" t="s">
        <v>37</v>
      </c>
      <c r="B39" s="43"/>
      <c r="C39" s="90">
        <f>SUM(C35:C38)</f>
        <v>-1400</v>
      </c>
      <c r="D39" s="21"/>
      <c r="E39" s="90">
        <f>SUM(E35:E38)</f>
        <v>3300</v>
      </c>
      <c r="G39" s="45"/>
    </row>
    <row r="40" spans="1:7" ht="12.75">
      <c r="A40" s="43"/>
      <c r="B40" s="42"/>
      <c r="C40" s="44"/>
      <c r="D40" s="21"/>
      <c r="E40" s="44"/>
      <c r="G40" s="210"/>
    </row>
    <row r="41" spans="1:7" ht="12.75">
      <c r="A41" s="41" t="s">
        <v>86</v>
      </c>
      <c r="B41" s="42"/>
      <c r="C41" s="44"/>
      <c r="D41" s="21"/>
      <c r="E41" s="44"/>
      <c r="G41" s="210"/>
    </row>
    <row r="42" spans="1:7" ht="12.75">
      <c r="A42" s="143" t="s">
        <v>102</v>
      </c>
      <c r="B42" s="42"/>
      <c r="C42" s="44">
        <v>0</v>
      </c>
      <c r="D42" s="21"/>
      <c r="E42" s="44">
        <v>22</v>
      </c>
      <c r="G42" s="210"/>
    </row>
    <row r="43" spans="1:7" ht="12.75">
      <c r="A43" s="42" t="s">
        <v>24</v>
      </c>
      <c r="B43" s="42"/>
      <c r="C43" s="44">
        <v>0</v>
      </c>
      <c r="D43" s="21"/>
      <c r="E43" s="44">
        <f>-4458</f>
        <v>-4458</v>
      </c>
      <c r="G43" s="210"/>
    </row>
    <row r="44" spans="1:7" ht="12.75">
      <c r="A44" s="143" t="s">
        <v>128</v>
      </c>
      <c r="B44" s="42"/>
      <c r="C44" s="44">
        <v>0</v>
      </c>
      <c r="D44" s="21"/>
      <c r="E44" s="44">
        <f>-350</f>
        <v>-350</v>
      </c>
      <c r="G44" s="210"/>
    </row>
    <row r="45" spans="1:7" ht="12.75">
      <c r="A45" s="143" t="s">
        <v>100</v>
      </c>
      <c r="B45" s="42"/>
      <c r="C45" s="44">
        <v>0</v>
      </c>
      <c r="D45" s="21"/>
      <c r="E45" s="44">
        <v>108</v>
      </c>
      <c r="G45" s="210"/>
    </row>
    <row r="46" spans="1:7" ht="12.75">
      <c r="A46" s="42" t="s">
        <v>33</v>
      </c>
      <c r="B46" s="42"/>
      <c r="C46" s="44">
        <f>101</f>
        <v>101</v>
      </c>
      <c r="D46" s="21"/>
      <c r="E46" s="44">
        <v>76</v>
      </c>
      <c r="G46" s="210"/>
    </row>
    <row r="47" spans="1:7" ht="12.75">
      <c r="A47" s="43" t="s">
        <v>91</v>
      </c>
      <c r="B47" s="42"/>
      <c r="C47" s="44">
        <f>-472</f>
        <v>-472</v>
      </c>
      <c r="D47" s="21"/>
      <c r="E47" s="44">
        <f>-93-885</f>
        <v>-978</v>
      </c>
      <c r="G47" s="210"/>
    </row>
    <row r="48" spans="1:7" ht="12.75">
      <c r="A48" s="43" t="s">
        <v>15</v>
      </c>
      <c r="B48" s="42"/>
      <c r="C48" s="90">
        <f>SUM(C42:C47)</f>
        <v>-371</v>
      </c>
      <c r="D48" s="21"/>
      <c r="E48" s="90">
        <f>SUM(E42:E47)</f>
        <v>-5580</v>
      </c>
      <c r="G48" s="45"/>
    </row>
    <row r="49" spans="1:7" ht="12.75">
      <c r="A49" s="43"/>
      <c r="B49" s="42"/>
      <c r="C49" s="44"/>
      <c r="D49" s="21"/>
      <c r="E49" s="44"/>
      <c r="G49" s="210"/>
    </row>
    <row r="50" spans="1:7" ht="12.75">
      <c r="A50" s="41" t="s">
        <v>18</v>
      </c>
      <c r="B50" s="42"/>
      <c r="C50" s="44"/>
      <c r="D50" s="21"/>
      <c r="E50" s="44"/>
      <c r="G50" s="210"/>
    </row>
    <row r="51" spans="1:7" ht="12.75">
      <c r="A51" s="41"/>
      <c r="B51" s="42"/>
      <c r="C51" s="44"/>
      <c r="D51" s="21"/>
      <c r="E51" s="44"/>
      <c r="G51" s="210"/>
    </row>
    <row r="52" spans="1:7" ht="12.75">
      <c r="A52" s="42" t="s">
        <v>92</v>
      </c>
      <c r="B52" s="42"/>
      <c r="C52" s="44">
        <v>2403</v>
      </c>
      <c r="D52" s="21"/>
      <c r="E52" s="44">
        <v>5803</v>
      </c>
      <c r="G52" s="210"/>
    </row>
    <row r="53" spans="1:7" ht="12.75">
      <c r="A53" s="143" t="s">
        <v>118</v>
      </c>
      <c r="B53" s="42"/>
      <c r="C53" s="44">
        <v>170</v>
      </c>
      <c r="D53" s="21"/>
      <c r="E53" s="44">
        <v>0</v>
      </c>
      <c r="G53" s="210"/>
    </row>
    <row r="54" spans="1:7" ht="12.75">
      <c r="A54" s="143" t="s">
        <v>17</v>
      </c>
      <c r="B54" s="42"/>
      <c r="C54" s="44">
        <v>0</v>
      </c>
      <c r="D54" s="21"/>
      <c r="E54" s="44">
        <f>-5244</f>
        <v>-5244</v>
      </c>
      <c r="G54" s="210"/>
    </row>
    <row r="55" spans="1:7" ht="12.75">
      <c r="A55" s="42" t="s">
        <v>34</v>
      </c>
      <c r="B55" s="42"/>
      <c r="C55" s="44">
        <f>-518</f>
        <v>-518</v>
      </c>
      <c r="D55" s="21"/>
      <c r="E55" s="44">
        <f>-131</f>
        <v>-131</v>
      </c>
      <c r="G55" s="210"/>
    </row>
    <row r="56" spans="1:7" ht="12.75">
      <c r="A56" s="43" t="s">
        <v>27</v>
      </c>
      <c r="B56" s="42"/>
      <c r="C56" s="90">
        <f>SUM(C52:C55)</f>
        <v>2055</v>
      </c>
      <c r="D56" s="21"/>
      <c r="E56" s="90">
        <f>SUM(E52:E55)</f>
        <v>428</v>
      </c>
      <c r="G56" s="45"/>
    </row>
    <row r="57" spans="1:7" ht="12.75">
      <c r="A57" s="43"/>
      <c r="B57" s="42"/>
      <c r="C57" s="44"/>
      <c r="D57" s="21"/>
      <c r="E57" s="44"/>
      <c r="G57" s="210"/>
    </row>
    <row r="58" spans="1:7" ht="12.75">
      <c r="A58" s="26" t="s">
        <v>38</v>
      </c>
      <c r="B58" s="42"/>
      <c r="C58" s="90">
        <f>C39+C48+C56</f>
        <v>284</v>
      </c>
      <c r="D58" s="21"/>
      <c r="E58" s="90">
        <f>E39+E48+E56</f>
        <v>-1852</v>
      </c>
      <c r="G58" s="45"/>
    </row>
    <row r="59" spans="1:7" ht="12.75">
      <c r="A59" s="43"/>
      <c r="B59" s="42"/>
      <c r="C59" s="44"/>
      <c r="D59" s="21"/>
      <c r="E59" s="44"/>
      <c r="G59" s="210"/>
    </row>
    <row r="60" spans="1:7" ht="12.75">
      <c r="A60" s="26" t="s">
        <v>16</v>
      </c>
      <c r="B60" s="42"/>
      <c r="C60" s="46">
        <v>8176</v>
      </c>
      <c r="D60" s="21"/>
      <c r="E60" s="46">
        <v>10028</v>
      </c>
      <c r="G60" s="46"/>
    </row>
    <row r="61" spans="1:7" ht="12.75">
      <c r="A61" s="43"/>
      <c r="B61" s="42"/>
      <c r="C61" s="44"/>
      <c r="D61" s="21"/>
      <c r="E61" s="44"/>
      <c r="G61" s="210"/>
    </row>
    <row r="62" spans="1:7" ht="13.5" thickBot="1">
      <c r="A62" s="26" t="s">
        <v>103</v>
      </c>
      <c r="B62" s="42"/>
      <c r="C62" s="92">
        <f>C58+C60</f>
        <v>8460</v>
      </c>
      <c r="D62" s="21"/>
      <c r="E62" s="92">
        <f>E58+E60</f>
        <v>8176</v>
      </c>
      <c r="G62" s="45"/>
    </row>
    <row r="63" spans="3:7" ht="13.5" thickTop="1">
      <c r="C63" s="44"/>
      <c r="D63" s="21"/>
      <c r="E63" s="44"/>
      <c r="G63" s="210"/>
    </row>
    <row r="64" spans="1:7" ht="12.75">
      <c r="A64" s="13" t="s">
        <v>2</v>
      </c>
      <c r="C64" s="44"/>
      <c r="D64" s="21"/>
      <c r="E64" s="44"/>
      <c r="G64" s="210"/>
    </row>
    <row r="65" spans="3:7" ht="12.75">
      <c r="C65" s="44"/>
      <c r="D65" s="21"/>
      <c r="E65" s="44"/>
      <c r="G65" s="210"/>
    </row>
    <row r="66" spans="2:7" ht="12.75">
      <c r="B66" s="42" t="s">
        <v>5</v>
      </c>
      <c r="C66" s="44">
        <v>5520</v>
      </c>
      <c r="D66" s="21"/>
      <c r="E66" s="44">
        <v>4457</v>
      </c>
      <c r="G66" s="210"/>
    </row>
    <row r="67" spans="2:7" ht="12.75">
      <c r="B67" s="42" t="s">
        <v>3</v>
      </c>
      <c r="C67" s="44">
        <v>5972</v>
      </c>
      <c r="D67" s="21"/>
      <c r="E67" s="44">
        <v>6072</v>
      </c>
      <c r="G67" s="210"/>
    </row>
    <row r="68" spans="2:7" ht="12.75">
      <c r="B68" s="42" t="s">
        <v>4</v>
      </c>
      <c r="C68" s="44">
        <f>-3032</f>
        <v>-3032</v>
      </c>
      <c r="D68" s="21"/>
      <c r="E68" s="44">
        <f>-2353</f>
        <v>-2353</v>
      </c>
      <c r="G68" s="210"/>
    </row>
    <row r="69" spans="3:7" ht="13.5" thickBot="1">
      <c r="C69" s="92">
        <f>SUM(C66:C68)</f>
        <v>8460</v>
      </c>
      <c r="D69" s="21"/>
      <c r="E69" s="92">
        <f>SUM(E66:E68)</f>
        <v>8176</v>
      </c>
      <c r="G69" s="45"/>
    </row>
    <row r="70" ht="13.5" thickTop="1"/>
    <row r="72" ht="12.75">
      <c r="A72" s="202" t="s">
        <v>20</v>
      </c>
    </row>
    <row r="73" spans="1:12" ht="43.5" customHeight="1">
      <c r="A73" s="218" t="s">
        <v>116</v>
      </c>
      <c r="B73" s="219"/>
      <c r="C73" s="219"/>
      <c r="D73" s="219"/>
      <c r="E73" s="219"/>
      <c r="F73" s="24"/>
      <c r="G73" s="214"/>
      <c r="H73" s="25"/>
      <c r="I73" s="25"/>
      <c r="J73" s="25"/>
      <c r="K73" s="25"/>
      <c r="L73" s="25"/>
    </row>
    <row r="74" spans="1:5" ht="12.75">
      <c r="A74" s="43"/>
      <c r="B74" s="42"/>
      <c r="C74" s="43"/>
      <c r="D74" s="43"/>
      <c r="E74" s="43"/>
    </row>
    <row r="75" spans="1:5" ht="3.75" customHeight="1">
      <c r="A75" s="253"/>
      <c r="B75" s="254"/>
      <c r="C75" s="254"/>
      <c r="D75" s="254"/>
      <c r="E75" s="254"/>
    </row>
    <row r="76" spans="1:10" ht="12.75">
      <c r="A76" s="220" t="s">
        <v>77</v>
      </c>
      <c r="B76" s="220"/>
      <c r="C76" s="220"/>
      <c r="D76" s="220"/>
      <c r="E76" s="220"/>
      <c r="F76" s="9"/>
      <c r="G76" s="215"/>
      <c r="H76" s="9"/>
      <c r="I76" s="9"/>
      <c r="J76" s="9"/>
    </row>
    <row r="83" spans="1:12" ht="12.75">
      <c r="A83" s="8"/>
      <c r="B83" s="18"/>
      <c r="C83" s="145"/>
      <c r="D83" s="18"/>
      <c r="E83" s="18"/>
      <c r="F83" s="9"/>
      <c r="G83" s="215"/>
      <c r="H83" s="9"/>
      <c r="I83" s="9"/>
      <c r="J83" s="9"/>
      <c r="K83" s="9"/>
      <c r="L83" s="9"/>
    </row>
  </sheetData>
  <sheetProtection/>
  <mergeCells count="8">
    <mergeCell ref="A6:F6"/>
    <mergeCell ref="A73:E73"/>
    <mergeCell ref="A76:E76"/>
    <mergeCell ref="A1:F1"/>
    <mergeCell ref="A2:F2"/>
    <mergeCell ref="A4:F4"/>
    <mergeCell ref="A5:F5"/>
    <mergeCell ref="A75:E75"/>
  </mergeCells>
  <printOptions/>
  <pageMargins left="1" right="0.15748031496063" top="0.17" bottom="0.196850393700787" header="0.511811023622047" footer="0.511811023622047"/>
  <pageSetup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garyting</dc:creator>
  <cp:keywords/>
  <dc:description/>
  <cp:lastModifiedBy>laihong</cp:lastModifiedBy>
  <cp:lastPrinted>2009-05-29T06:43:41Z</cp:lastPrinted>
  <dcterms:created xsi:type="dcterms:W3CDTF">2005-05-18T07:01:25Z</dcterms:created>
  <dcterms:modified xsi:type="dcterms:W3CDTF">2009-05-29T06:43:58Z</dcterms:modified>
  <cp:category/>
  <cp:version/>
  <cp:contentType/>
  <cp:contentStatus/>
</cp:coreProperties>
</file>